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s1805182e5-my.sharepoint.com/personal/francisco_ulloa_sesaj_org/Documents/SEAJAL/98.Paginaweb/"/>
    </mc:Choice>
  </mc:AlternateContent>
  <xr:revisionPtr revIDLastSave="1492" documentId="8_{84719370-E9E1-4B54-AC37-B89AD292C983}" xr6:coauthVersionLast="47" xr6:coauthVersionMax="47" xr10:uidLastSave="{C6D726EB-6C48-4F6F-B3C4-BD793A5EA7A1}"/>
  <bookViews>
    <workbookView xWindow="-110" yWindow="-110" windowWidth="19420" windowHeight="10420" firstSheet="5" activeTab="12" xr2:uid="{BBD525D9-BC6F-4FCD-8DD0-1105406A0F4D}"/>
  </bookViews>
  <sheets>
    <sheet name="22-En" sheetId="12" r:id="rId1"/>
    <sheet name="22-Feb" sheetId="13" r:id="rId2"/>
    <sheet name="22-Mar" sheetId="14" r:id="rId3"/>
    <sheet name="22-Abril" sheetId="15" r:id="rId4"/>
    <sheet name="22-Mayo" sheetId="16" r:id="rId5"/>
    <sheet name="22-Junio" sheetId="17" r:id="rId6"/>
    <sheet name="22-Julio" sheetId="18" r:id="rId7"/>
    <sheet name="22-Agosto" sheetId="19" r:id="rId8"/>
    <sheet name="22-Sept" sheetId="20" r:id="rId9"/>
    <sheet name="22-Oct" sheetId="21" r:id="rId10"/>
    <sheet name="22-Nov" sheetId="24" r:id="rId11"/>
    <sheet name="22-Dic" sheetId="25" r:id="rId12"/>
    <sheet name="Acumulado22" sheetId="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3" l="1"/>
  <c r="J30" i="3"/>
  <c r="J29" i="3"/>
  <c r="N20" i="25"/>
  <c r="L20" i="25"/>
  <c r="N14" i="25"/>
  <c r="L14" i="25"/>
  <c r="L26" i="3"/>
  <c r="S5" i="3"/>
  <c r="E20" i="25"/>
  <c r="K3" i="25" s="1"/>
  <c r="D20" i="25"/>
  <c r="J3" i="25" s="1"/>
  <c r="C20" i="25"/>
  <c r="C21" i="25" s="1"/>
  <c r="I6" i="25" s="1"/>
  <c r="E14" i="25"/>
  <c r="D14" i="25"/>
  <c r="C14" i="25"/>
  <c r="C15" i="25" s="1"/>
  <c r="C6" i="25" s="1"/>
  <c r="R3" i="25"/>
  <c r="R4" i="25" s="1"/>
  <c r="Q3" i="25"/>
  <c r="Q4" i="25" s="1"/>
  <c r="P3" i="25"/>
  <c r="P4" i="25" s="1"/>
  <c r="P6" i="25" s="1"/>
  <c r="T4" i="3"/>
  <c r="U4" i="3"/>
  <c r="S4" i="3"/>
  <c r="T3" i="3"/>
  <c r="U3" i="3"/>
  <c r="S3" i="3"/>
  <c r="R3" i="24"/>
  <c r="R4" i="24" s="1"/>
  <c r="Q3" i="24"/>
  <c r="P3" i="24"/>
  <c r="L13" i="3"/>
  <c r="M13" i="3"/>
  <c r="K13" i="3"/>
  <c r="U20" i="24"/>
  <c r="S20" i="24"/>
  <c r="N20" i="24"/>
  <c r="L20" i="24"/>
  <c r="E20" i="24"/>
  <c r="E21" i="24" s="1"/>
  <c r="D20" i="24"/>
  <c r="J3" i="24" s="1"/>
  <c r="J4" i="24" s="1"/>
  <c r="C20" i="24"/>
  <c r="C21" i="24" s="1"/>
  <c r="I6" i="24" s="1"/>
  <c r="N14" i="24"/>
  <c r="L14" i="24"/>
  <c r="E14" i="24"/>
  <c r="E3" i="24" s="1"/>
  <c r="E4" i="24" s="1"/>
  <c r="D13" i="3" s="1"/>
  <c r="D14" i="24"/>
  <c r="D15" i="24" s="1"/>
  <c r="D6" i="24" s="1"/>
  <c r="C14" i="24"/>
  <c r="C15" i="24" s="1"/>
  <c r="C6" i="24" s="1"/>
  <c r="Q4" i="24"/>
  <c r="P4" i="24"/>
  <c r="P6" i="24" s="1"/>
  <c r="D3" i="24"/>
  <c r="D4" i="24" s="1"/>
  <c r="C13" i="3" s="1"/>
  <c r="P6" i="21"/>
  <c r="U20" i="21"/>
  <c r="S20" i="21"/>
  <c r="Q4" i="21"/>
  <c r="R4" i="21"/>
  <c r="P4" i="21"/>
  <c r="N20" i="21"/>
  <c r="L20" i="21"/>
  <c r="D15" i="17"/>
  <c r="U5" i="3" l="1"/>
  <c r="U6" i="3" s="1"/>
  <c r="U8" i="3" s="1"/>
  <c r="T5" i="3"/>
  <c r="T6" i="3" s="1"/>
  <c r="Q6" i="25"/>
  <c r="J4" i="25"/>
  <c r="L14" i="3"/>
  <c r="K29" i="3" s="1"/>
  <c r="I3" i="25"/>
  <c r="K4" i="25"/>
  <c r="M14" i="3"/>
  <c r="L29" i="3" s="1"/>
  <c r="L30" i="3" s="1"/>
  <c r="E21" i="25"/>
  <c r="R6" i="25"/>
  <c r="K6" i="25"/>
  <c r="D21" i="25"/>
  <c r="D15" i="25"/>
  <c r="D6" i="25" s="1"/>
  <c r="E15" i="25"/>
  <c r="E6" i="25" s="1"/>
  <c r="C3" i="25"/>
  <c r="D3" i="25"/>
  <c r="E3" i="25"/>
  <c r="S6" i="3"/>
  <c r="S8" i="3" s="1"/>
  <c r="R6" i="24"/>
  <c r="Q6" i="24"/>
  <c r="D21" i="24"/>
  <c r="I3" i="24"/>
  <c r="I4" i="24" s="1"/>
  <c r="E15" i="24"/>
  <c r="E6" i="24" s="1"/>
  <c r="C3" i="24"/>
  <c r="C4" i="24" s="1"/>
  <c r="B13" i="3" s="1"/>
  <c r="J6" i="24"/>
  <c r="K3" i="24"/>
  <c r="K4" i="24" s="1"/>
  <c r="K6" i="24" s="1"/>
  <c r="R6" i="21"/>
  <c r="Q6" i="21"/>
  <c r="N14" i="17"/>
  <c r="L14" i="17"/>
  <c r="N20" i="17"/>
  <c r="L20" i="17"/>
  <c r="L15" i="16"/>
  <c r="N21" i="14"/>
  <c r="E20" i="21"/>
  <c r="K3" i="21" s="1"/>
  <c r="K4" i="21" s="1"/>
  <c r="D20" i="21"/>
  <c r="J3" i="21" s="1"/>
  <c r="J4" i="21" s="1"/>
  <c r="C20" i="21"/>
  <c r="C21" i="21" s="1"/>
  <c r="I6" i="21" s="1"/>
  <c r="N14" i="21"/>
  <c r="L14" i="21"/>
  <c r="E14" i="21"/>
  <c r="E3" i="21" s="1"/>
  <c r="E4" i="21" s="1"/>
  <c r="D14" i="21"/>
  <c r="D3" i="21" s="1"/>
  <c r="D4" i="21" s="1"/>
  <c r="C14" i="21"/>
  <c r="D15" i="21" s="1"/>
  <c r="D6" i="21" s="1"/>
  <c r="M11" i="3"/>
  <c r="N21" i="20"/>
  <c r="L21" i="20"/>
  <c r="E20" i="20"/>
  <c r="K3" i="20" s="1"/>
  <c r="K4" i="20" s="1"/>
  <c r="D20" i="20"/>
  <c r="C20" i="20"/>
  <c r="N15" i="20"/>
  <c r="L15" i="20"/>
  <c r="E14" i="20"/>
  <c r="E3" i="20" s="1"/>
  <c r="E4" i="20" s="1"/>
  <c r="D14" i="20"/>
  <c r="D3" i="20" s="1"/>
  <c r="D4" i="20" s="1"/>
  <c r="C14" i="20"/>
  <c r="C15" i="20" s="1"/>
  <c r="C6" i="20" s="1"/>
  <c r="N21" i="19"/>
  <c r="L21" i="19"/>
  <c r="E20" i="19"/>
  <c r="K3" i="19" s="1"/>
  <c r="D20" i="19"/>
  <c r="J3" i="19" s="1"/>
  <c r="J4" i="19" s="1"/>
  <c r="C20" i="19"/>
  <c r="C21" i="19" s="1"/>
  <c r="I6" i="19" s="1"/>
  <c r="N15" i="19"/>
  <c r="L15" i="19"/>
  <c r="E14" i="19"/>
  <c r="E3" i="19" s="1"/>
  <c r="E4" i="19" s="1"/>
  <c r="D14" i="19"/>
  <c r="D3" i="19" s="1"/>
  <c r="D4" i="19" s="1"/>
  <c r="C14" i="19"/>
  <c r="C15" i="19" s="1"/>
  <c r="C6" i="19" s="1"/>
  <c r="N21" i="18"/>
  <c r="L21" i="18"/>
  <c r="E20" i="18"/>
  <c r="D20" i="18"/>
  <c r="C20" i="18"/>
  <c r="I3" i="18" s="1"/>
  <c r="I4" i="18" s="1"/>
  <c r="N15" i="18"/>
  <c r="L15" i="18"/>
  <c r="E14" i="18"/>
  <c r="E15" i="18" s="1"/>
  <c r="E6" i="18" s="1"/>
  <c r="D14" i="18"/>
  <c r="C14" i="18"/>
  <c r="C15" i="18" s="1"/>
  <c r="C6" i="18" s="1"/>
  <c r="D3" i="18"/>
  <c r="D4" i="18" s="1"/>
  <c r="L8" i="3"/>
  <c r="N21" i="17"/>
  <c r="L21" i="17"/>
  <c r="E20" i="17"/>
  <c r="D20" i="17"/>
  <c r="J3" i="17" s="1"/>
  <c r="J4" i="17" s="1"/>
  <c r="C20" i="17"/>
  <c r="D21" i="17" s="1"/>
  <c r="N15" i="17"/>
  <c r="L15" i="17"/>
  <c r="E14" i="17"/>
  <c r="D14" i="17"/>
  <c r="C14" i="17"/>
  <c r="C15" i="17" s="1"/>
  <c r="C6" i="17" s="1"/>
  <c r="D3" i="17"/>
  <c r="C8" i="3" s="1"/>
  <c r="N21" i="16"/>
  <c r="L21" i="16"/>
  <c r="E20" i="16"/>
  <c r="K3" i="16" s="1"/>
  <c r="K4" i="16" s="1"/>
  <c r="D20" i="16"/>
  <c r="C20" i="16"/>
  <c r="C21" i="16" s="1"/>
  <c r="I6" i="16" s="1"/>
  <c r="N15" i="16"/>
  <c r="E14" i="16"/>
  <c r="E3" i="16" s="1"/>
  <c r="D14" i="16"/>
  <c r="D3" i="16" s="1"/>
  <c r="C14" i="16"/>
  <c r="N21" i="15"/>
  <c r="L21" i="15"/>
  <c r="E20" i="15"/>
  <c r="D20" i="15"/>
  <c r="J3" i="15" s="1"/>
  <c r="J4" i="15" s="1"/>
  <c r="C20" i="15"/>
  <c r="C21" i="15" s="1"/>
  <c r="I6" i="15" s="1"/>
  <c r="N15" i="15"/>
  <c r="L15" i="15"/>
  <c r="E14" i="15"/>
  <c r="D14" i="15"/>
  <c r="D3" i="15" s="1"/>
  <c r="D4" i="15" s="1"/>
  <c r="C14" i="15"/>
  <c r="K3" i="15"/>
  <c r="K4" i="15" s="1"/>
  <c r="D5" i="3"/>
  <c r="L21" i="14"/>
  <c r="E20" i="14"/>
  <c r="D20" i="14"/>
  <c r="J3" i="14" s="1"/>
  <c r="J4" i="14" s="1"/>
  <c r="C20" i="14"/>
  <c r="C21" i="14" s="1"/>
  <c r="N15" i="14"/>
  <c r="L15" i="14"/>
  <c r="E14" i="14"/>
  <c r="E3" i="14" s="1"/>
  <c r="E4" i="14" s="1"/>
  <c r="D14" i="14"/>
  <c r="C14" i="14"/>
  <c r="D3" i="14"/>
  <c r="D4" i="14" s="1"/>
  <c r="M3" i="3"/>
  <c r="N15" i="12"/>
  <c r="N21" i="13"/>
  <c r="L21" i="13"/>
  <c r="E20" i="13"/>
  <c r="D20" i="13"/>
  <c r="J3" i="13" s="1"/>
  <c r="C20" i="13"/>
  <c r="C21" i="13" s="1"/>
  <c r="N15" i="13"/>
  <c r="L15" i="13"/>
  <c r="E14" i="13"/>
  <c r="E3" i="13" s="1"/>
  <c r="D14" i="13"/>
  <c r="D3" i="13" s="1"/>
  <c r="D4" i="13" s="1"/>
  <c r="C14" i="13"/>
  <c r="C3" i="13" s="1"/>
  <c r="C4" i="13" s="1"/>
  <c r="N21" i="12"/>
  <c r="L21" i="12"/>
  <c r="E20" i="12"/>
  <c r="K3" i="12" s="1"/>
  <c r="K4" i="12" s="1"/>
  <c r="D20" i="12"/>
  <c r="J3" i="12" s="1"/>
  <c r="J4" i="12" s="1"/>
  <c r="C20" i="12"/>
  <c r="I3" i="12" s="1"/>
  <c r="I4" i="12" s="1"/>
  <c r="I6" i="12" s="1"/>
  <c r="L15" i="12"/>
  <c r="E14" i="12"/>
  <c r="D14" i="12"/>
  <c r="D3" i="12" s="1"/>
  <c r="D4" i="12" s="1"/>
  <c r="C14" i="12"/>
  <c r="C3" i="12" s="1"/>
  <c r="C4" i="12" s="1"/>
  <c r="I4" i="25" l="1"/>
  <c r="J6" i="25" s="1"/>
  <c r="K14" i="3"/>
  <c r="E4" i="25"/>
  <c r="D14" i="3"/>
  <c r="C29" i="3" s="1"/>
  <c r="D4" i="25"/>
  <c r="C14" i="3"/>
  <c r="B29" i="3" s="1"/>
  <c r="C4" i="25"/>
  <c r="B14" i="3"/>
  <c r="A29" i="3" s="1"/>
  <c r="T8" i="3"/>
  <c r="C12" i="3"/>
  <c r="J3" i="20"/>
  <c r="L11" i="3" s="1"/>
  <c r="I3" i="20"/>
  <c r="I4" i="20" s="1"/>
  <c r="C9" i="3"/>
  <c r="D6" i="17"/>
  <c r="E15" i="15"/>
  <c r="E6" i="15" s="1"/>
  <c r="D15" i="15"/>
  <c r="D6" i="15" s="1"/>
  <c r="D15" i="14"/>
  <c r="D6" i="14" s="1"/>
  <c r="E15" i="12"/>
  <c r="E6" i="12" s="1"/>
  <c r="K3" i="3"/>
  <c r="L3" i="3"/>
  <c r="C3" i="3"/>
  <c r="B3" i="3"/>
  <c r="G13" i="3"/>
  <c r="L12" i="3"/>
  <c r="M12" i="3"/>
  <c r="C3" i="21"/>
  <c r="D12" i="3"/>
  <c r="K11" i="3"/>
  <c r="D15" i="20"/>
  <c r="D6" i="20" s="1"/>
  <c r="C3" i="20"/>
  <c r="D11" i="3"/>
  <c r="C11" i="3"/>
  <c r="K4" i="19"/>
  <c r="K6" i="19" s="1"/>
  <c r="M10" i="3"/>
  <c r="L10" i="3"/>
  <c r="D10" i="3"/>
  <c r="C10" i="3"/>
  <c r="D21" i="18"/>
  <c r="K9" i="3"/>
  <c r="D4" i="17"/>
  <c r="M7" i="3"/>
  <c r="D4" i="16"/>
  <c r="C7" i="3"/>
  <c r="E4" i="16"/>
  <c r="D7" i="3"/>
  <c r="E15" i="16"/>
  <c r="E6" i="16" s="1"/>
  <c r="D15" i="16"/>
  <c r="D6" i="16" s="1"/>
  <c r="L6" i="3"/>
  <c r="M6" i="3"/>
  <c r="E3" i="15"/>
  <c r="C6" i="3"/>
  <c r="L5" i="3"/>
  <c r="C5" i="3"/>
  <c r="E15" i="14"/>
  <c r="E6" i="14" s="1"/>
  <c r="J4" i="13"/>
  <c r="L4" i="3"/>
  <c r="E21" i="13"/>
  <c r="K3" i="13"/>
  <c r="E4" i="13"/>
  <c r="D4" i="3"/>
  <c r="E15" i="13"/>
  <c r="E6" i="13" s="1"/>
  <c r="C15" i="13"/>
  <c r="B4" i="3"/>
  <c r="C4" i="3"/>
  <c r="E21" i="21"/>
  <c r="K6" i="21"/>
  <c r="I3" i="21"/>
  <c r="D21" i="21"/>
  <c r="C15" i="21"/>
  <c r="C6" i="21" s="1"/>
  <c r="E15" i="21"/>
  <c r="E6" i="21" s="1"/>
  <c r="C21" i="20"/>
  <c r="I6" i="20" s="1"/>
  <c r="D21" i="20"/>
  <c r="E15" i="20"/>
  <c r="E6" i="20" s="1"/>
  <c r="E21" i="20"/>
  <c r="E21" i="19"/>
  <c r="I3" i="19"/>
  <c r="D21" i="19"/>
  <c r="E15" i="19"/>
  <c r="E6" i="19" s="1"/>
  <c r="D15" i="19"/>
  <c r="D6" i="19" s="1"/>
  <c r="C3" i="19"/>
  <c r="E3" i="18"/>
  <c r="C3" i="18"/>
  <c r="D15" i="18"/>
  <c r="D6" i="18" s="1"/>
  <c r="E21" i="18"/>
  <c r="C21" i="18"/>
  <c r="I6" i="18" s="1"/>
  <c r="J3" i="18"/>
  <c r="K3" i="18"/>
  <c r="E15" i="17"/>
  <c r="E6" i="17" s="1"/>
  <c r="C3" i="17"/>
  <c r="E21" i="17"/>
  <c r="C21" i="17"/>
  <c r="I6" i="17" s="1"/>
  <c r="I3" i="17"/>
  <c r="K3" i="17"/>
  <c r="E3" i="17"/>
  <c r="E21" i="16"/>
  <c r="D21" i="16"/>
  <c r="C3" i="16"/>
  <c r="C15" i="16"/>
  <c r="C6" i="16" s="1"/>
  <c r="I3" i="16"/>
  <c r="J3" i="16"/>
  <c r="C15" i="15"/>
  <c r="C6" i="15" s="1"/>
  <c r="C3" i="15"/>
  <c r="E21" i="15"/>
  <c r="I3" i="15"/>
  <c r="D21" i="15"/>
  <c r="K6" i="15"/>
  <c r="C15" i="14"/>
  <c r="C6" i="14" s="1"/>
  <c r="C3" i="14"/>
  <c r="E21" i="14"/>
  <c r="I3" i="14"/>
  <c r="D21" i="14"/>
  <c r="K3" i="14"/>
  <c r="D21" i="13"/>
  <c r="D15" i="13"/>
  <c r="D6" i="13" s="1"/>
  <c r="I3" i="13"/>
  <c r="C6" i="13"/>
  <c r="E3" i="12"/>
  <c r="C15" i="12"/>
  <c r="C6" i="12" s="1"/>
  <c r="C21" i="12"/>
  <c r="K6" i="12"/>
  <c r="J6" i="12"/>
  <c r="D21" i="12"/>
  <c r="E21" i="12"/>
  <c r="D15" i="12"/>
  <c r="D6" i="12" s="1"/>
  <c r="K30" i="3" l="1"/>
  <c r="C30" i="3"/>
  <c r="B30" i="3"/>
  <c r="G3" i="3"/>
  <c r="B25" i="3"/>
  <c r="H13" i="3"/>
  <c r="H14" i="3" s="1"/>
  <c r="P14" i="3"/>
  <c r="J4" i="20"/>
  <c r="K6" i="20" s="1"/>
  <c r="P3" i="3"/>
  <c r="G7" i="3"/>
  <c r="E4" i="12"/>
  <c r="D3" i="3"/>
  <c r="H3" i="3" s="1"/>
  <c r="H4" i="3" s="1"/>
  <c r="Q14" i="3"/>
  <c r="I4" i="21"/>
  <c r="J6" i="21" s="1"/>
  <c r="K12" i="3"/>
  <c r="C4" i="21"/>
  <c r="B12" i="3"/>
  <c r="C4" i="20"/>
  <c r="B11" i="3"/>
  <c r="G10" i="3"/>
  <c r="I4" i="19"/>
  <c r="J6" i="19" s="1"/>
  <c r="K10" i="3"/>
  <c r="O10" i="3" s="1"/>
  <c r="O11" i="3" s="1"/>
  <c r="C4" i="19"/>
  <c r="B10" i="3"/>
  <c r="K4" i="18"/>
  <c r="M9" i="3"/>
  <c r="J4" i="18"/>
  <c r="J6" i="18" s="1"/>
  <c r="L9" i="3"/>
  <c r="C4" i="18"/>
  <c r="B9" i="3"/>
  <c r="E4" i="18"/>
  <c r="D9" i="3"/>
  <c r="K4" i="17"/>
  <c r="K6" i="17" s="1"/>
  <c r="M8" i="3"/>
  <c r="I4" i="17"/>
  <c r="J6" i="17" s="1"/>
  <c r="K8" i="3"/>
  <c r="Q7" i="3"/>
  <c r="E4" i="17"/>
  <c r="D8" i="3"/>
  <c r="C4" i="17"/>
  <c r="B8" i="3"/>
  <c r="J4" i="16"/>
  <c r="J6" i="16" s="1"/>
  <c r="L7" i="3"/>
  <c r="I4" i="16"/>
  <c r="K7" i="3"/>
  <c r="C4" i="16"/>
  <c r="B7" i="3"/>
  <c r="I4" i="15"/>
  <c r="J6" i="15" s="1"/>
  <c r="K6" i="3"/>
  <c r="C4" i="15"/>
  <c r="B6" i="3"/>
  <c r="E4" i="15"/>
  <c r="D6" i="3"/>
  <c r="I4" i="14"/>
  <c r="K5" i="3"/>
  <c r="K4" i="14"/>
  <c r="K6" i="14" s="1"/>
  <c r="M5" i="3"/>
  <c r="C4" i="14"/>
  <c r="B5" i="3"/>
  <c r="F3" i="3" s="1"/>
  <c r="K4" i="13"/>
  <c r="K6" i="13" s="1"/>
  <c r="M4" i="3"/>
  <c r="Q3" i="3" s="1"/>
  <c r="Q4" i="3" s="1"/>
  <c r="I4" i="13"/>
  <c r="I6" i="13" s="1"/>
  <c r="K4" i="3"/>
  <c r="O3" i="3" s="1"/>
  <c r="O4" i="3" s="1"/>
  <c r="K6" i="16"/>
  <c r="Q15" i="3" l="1"/>
  <c r="H10" i="3"/>
  <c r="C25" i="3"/>
  <c r="C26" i="3" s="1"/>
  <c r="A25" i="3"/>
  <c r="A26" i="3" s="1"/>
  <c r="J25" i="3"/>
  <c r="J26" i="3" s="1"/>
  <c r="P10" i="3"/>
  <c r="K25" i="3"/>
  <c r="K26" i="3" s="1"/>
  <c r="Q10" i="3"/>
  <c r="L25" i="3"/>
  <c r="J6" i="20"/>
  <c r="K6" i="18"/>
  <c r="F4" i="3"/>
  <c r="G4" i="3"/>
  <c r="L15" i="3"/>
  <c r="F13" i="3"/>
  <c r="F14" i="3" s="1"/>
  <c r="H11" i="3"/>
  <c r="F10" i="3"/>
  <c r="G11" i="3" s="1"/>
  <c r="P4" i="3"/>
  <c r="H7" i="3"/>
  <c r="H8" i="3" s="1"/>
  <c r="O14" i="3"/>
  <c r="M15" i="3"/>
  <c r="P11" i="3"/>
  <c r="Q11" i="3"/>
  <c r="O7" i="3"/>
  <c r="O8" i="3" s="1"/>
  <c r="P7" i="3"/>
  <c r="Q8" i="3" s="1"/>
  <c r="F7" i="3"/>
  <c r="K15" i="3"/>
  <c r="K17" i="3" s="1"/>
  <c r="I6" i="14"/>
  <c r="J6" i="14"/>
  <c r="J6" i="13"/>
  <c r="C15" i="3"/>
  <c r="B26" i="3" l="1"/>
  <c r="G14" i="3"/>
  <c r="F11" i="3"/>
  <c r="O15" i="3"/>
  <c r="P15" i="3"/>
  <c r="P8" i="3"/>
  <c r="F8" i="3"/>
  <c r="G8" i="3"/>
  <c r="D15" i="3"/>
  <c r="D17" i="3" s="1"/>
  <c r="B15" i="3"/>
  <c r="B17" i="3" s="1"/>
  <c r="L17" i="3" l="1"/>
  <c r="C17" i="3"/>
  <c r="M17" i="3"/>
</calcChain>
</file>

<file path=xl/sharedStrings.xml><?xml version="1.0" encoding="utf-8"?>
<sst xmlns="http://schemas.openxmlformats.org/spreadsheetml/2006/main" count="830" uniqueCount="66">
  <si>
    <t>SESAJ.ORG</t>
  </si>
  <si>
    <t>SEAJAL.ORG</t>
  </si>
  <si>
    <t>Mes</t>
  </si>
  <si>
    <t>Enero</t>
  </si>
  <si>
    <t>Febrero</t>
  </si>
  <si>
    <t xml:space="preserve">Marzo </t>
  </si>
  <si>
    <t>Total</t>
  </si>
  <si>
    <t>Promedio</t>
  </si>
  <si>
    <t>Fuente: Datos obtenidos a través del servicio de Google Analytics</t>
  </si>
  <si>
    <t>Abril</t>
  </si>
  <si>
    <t>Usuarios</t>
  </si>
  <si>
    <t>Usuarios nuevos</t>
  </si>
  <si>
    <t>Sesiones</t>
  </si>
  <si>
    <t>Sesiones por usuario</t>
  </si>
  <si>
    <t>Visitas a páginas</t>
  </si>
  <si>
    <t>check</t>
  </si>
  <si>
    <t>Páginas x sesión</t>
  </si>
  <si>
    <t>Google Analytics SESAJ</t>
  </si>
  <si>
    <t>Páginas visitadas</t>
  </si>
  <si>
    <t>Google Analytics SEAJAL</t>
  </si>
  <si>
    <t>Mayo</t>
  </si>
  <si>
    <t>(31 días)</t>
  </si>
  <si>
    <t>Junio</t>
  </si>
  <si>
    <t>Julio</t>
  </si>
  <si>
    <t>Agosto</t>
  </si>
  <si>
    <t>Septiembre</t>
  </si>
  <si>
    <t>Octubre</t>
  </si>
  <si>
    <t>Noviembre</t>
  </si>
  <si>
    <t>Diciembre</t>
  </si>
  <si>
    <t>días</t>
  </si>
  <si>
    <t>Marzo</t>
  </si>
  <si>
    <t>2 trimestre</t>
  </si>
  <si>
    <t>3er trim</t>
  </si>
  <si>
    <t>4to trim</t>
  </si>
  <si>
    <t>4to Trim</t>
  </si>
  <si>
    <t>Eventos</t>
  </si>
  <si>
    <t>Eventos por usuario</t>
  </si>
  <si>
    <t>Eventos por sesión</t>
  </si>
  <si>
    <t>Visitas a páginas (page view)</t>
  </si>
  <si>
    <t>Usuarios:</t>
  </si>
  <si>
    <t>Usuarios nuevos:</t>
  </si>
  <si>
    <t>Sesiones:</t>
  </si>
  <si>
    <t>Sesiones por usuario:</t>
  </si>
  <si>
    <t>Visitas a páginas:</t>
  </si>
  <si>
    <t>Páginas por sesión:</t>
  </si>
  <si>
    <t>Adquisición &gt; Adquisición de usuarios &gt; Usuarios nuevos</t>
  </si>
  <si>
    <t>Adquisición &gt; Adquisición de Tráfico &gt; Usuarios</t>
  </si>
  <si>
    <t>Adquisición &gt; Adquisición de tráfico &gt; Sesiones</t>
  </si>
  <si>
    <t>Intereacción &gt; Nombre del Evento &gt; page_view</t>
  </si>
  <si>
    <t>Sesiones / Usuarios</t>
  </si>
  <si>
    <t>Visitas a Páginas / Sesiones</t>
  </si>
  <si>
    <t>Metodología</t>
  </si>
  <si>
    <t>Usuarios / día</t>
  </si>
  <si>
    <t>Sesiones / Usuario</t>
  </si>
  <si>
    <t>Páginas / Sesión</t>
  </si>
  <si>
    <t>3erTrim</t>
  </si>
  <si>
    <t>Páginas</t>
  </si>
  <si>
    <t>SEAJAL</t>
  </si>
  <si>
    <t>SESAJ</t>
  </si>
  <si>
    <t>CPS.SEAJAL.ORG</t>
  </si>
  <si>
    <t>CPS.SEAJAL.ORG*</t>
  </si>
  <si>
    <t>* Se presentó el 27 de septiembre, se configuraron estadísticas a partir del 12 de octubre</t>
  </si>
  <si>
    <t>Google Analytics CPS.SEAJAL</t>
  </si>
  <si>
    <t>Octubre*</t>
  </si>
  <si>
    <t>* A partir del 12 de octubre</t>
  </si>
  <si>
    <t>4toTrim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</si>
</sst>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mbria"/>
      <family val="1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2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8" fillId="0" borderId="0" xfId="0" applyFont="1"/>
    <xf numFmtId="0" fontId="3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justify" vertical="center" wrapText="1"/>
    </xf>
    <xf numFmtId="3" fontId="5" fillId="4" borderId="0" xfId="0" applyNumberFormat="1" applyFont="1" applyFill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justify" vertical="center" wrapText="1"/>
    </xf>
    <xf numFmtId="0" fontId="2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B028A-9BD3-4755-B283-7865BA2576F4}">
  <sheetPr codeName="Hoja1"/>
  <dimension ref="A1:N22"/>
  <sheetViews>
    <sheetView topLeftCell="A8" workbookViewId="0">
      <selection activeCell="G13" sqref="G13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4" ht="16.5" customHeight="1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</row>
    <row r="2" spans="1:14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</row>
    <row r="3" spans="1:14" x14ac:dyDescent="0.35">
      <c r="A3" s="25" t="s">
        <v>3</v>
      </c>
      <c r="B3" s="25"/>
      <c r="C3" s="2">
        <f>C14</f>
        <v>3137</v>
      </c>
      <c r="D3" s="2">
        <f>D14</f>
        <v>4704</v>
      </c>
      <c r="E3" s="2">
        <f>E14</f>
        <v>10138</v>
      </c>
      <c r="G3" s="25" t="s">
        <v>3</v>
      </c>
      <c r="H3" s="25"/>
      <c r="I3" s="7">
        <f>C20</f>
        <v>411</v>
      </c>
      <c r="J3" s="7">
        <f t="shared" ref="J3:K3" si="0">D20</f>
        <v>543</v>
      </c>
      <c r="K3" s="2">
        <f t="shared" si="0"/>
        <v>1134</v>
      </c>
    </row>
    <row r="4" spans="1:14" x14ac:dyDescent="0.35">
      <c r="A4" s="27" t="s">
        <v>6</v>
      </c>
      <c r="B4" s="27"/>
      <c r="C4" s="3">
        <f>SUM(C3:C3)</f>
        <v>3137</v>
      </c>
      <c r="D4" s="3">
        <f>SUM(D3:D3)</f>
        <v>4704</v>
      </c>
      <c r="E4" s="3">
        <f>SUM(E3:E3)</f>
        <v>10138</v>
      </c>
      <c r="G4" s="27" t="s">
        <v>6</v>
      </c>
      <c r="H4" s="27"/>
      <c r="I4" s="3">
        <f>SUM(I3)</f>
        <v>411</v>
      </c>
      <c r="J4" s="3">
        <f t="shared" ref="J4:K4" si="1">SUM(J3)</f>
        <v>543</v>
      </c>
      <c r="K4" s="3">
        <f t="shared" si="1"/>
        <v>1134</v>
      </c>
    </row>
    <row r="5" spans="1:14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</row>
    <row r="6" spans="1:14" x14ac:dyDescent="0.35">
      <c r="A6" s="27" t="s">
        <v>7</v>
      </c>
      <c r="B6" s="27"/>
      <c r="C6" s="4">
        <f>C15</f>
        <v>101.19354838709677</v>
      </c>
      <c r="D6" s="4">
        <f t="shared" ref="D6:E6" si="2">D15</f>
        <v>1.4995218361491871</v>
      </c>
      <c r="E6" s="4">
        <f t="shared" si="2"/>
        <v>2.1551870748299318</v>
      </c>
      <c r="G6" s="27" t="s">
        <v>7</v>
      </c>
      <c r="H6" s="27"/>
      <c r="I6" s="4">
        <f>I4/31</f>
        <v>13.258064516129032</v>
      </c>
      <c r="J6" s="4">
        <f>J4/I4</f>
        <v>1.3211678832116789</v>
      </c>
      <c r="K6" s="4">
        <f>K4/J4</f>
        <v>2.0883977900552488</v>
      </c>
    </row>
    <row r="7" spans="1:14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</row>
    <row r="9" spans="1:14" x14ac:dyDescent="0.35">
      <c r="G9" s="5"/>
    </row>
    <row r="11" spans="1:14" x14ac:dyDescent="0.35">
      <c r="A11" t="s">
        <v>8</v>
      </c>
    </row>
    <row r="12" spans="1:14" x14ac:dyDescent="0.35">
      <c r="K12" t="s">
        <v>17</v>
      </c>
    </row>
    <row r="13" spans="1:14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4" x14ac:dyDescent="0.35">
      <c r="A14" t="s">
        <v>3</v>
      </c>
      <c r="C14">
        <f>I14</f>
        <v>3137</v>
      </c>
      <c r="D14" s="10">
        <f>K14</f>
        <v>4704</v>
      </c>
      <c r="E14" s="10">
        <f>M14</f>
        <v>10138</v>
      </c>
      <c r="I14">
        <v>3137</v>
      </c>
      <c r="J14">
        <v>2786</v>
      </c>
      <c r="K14" s="10">
        <v>4704</v>
      </c>
      <c r="L14">
        <v>1.5</v>
      </c>
      <c r="M14" s="10">
        <v>10138</v>
      </c>
      <c r="N14">
        <v>2.16</v>
      </c>
    </row>
    <row r="15" spans="1:14" x14ac:dyDescent="0.35">
      <c r="A15" t="s">
        <v>21</v>
      </c>
      <c r="C15" s="9">
        <f>C14/31</f>
        <v>101.19354838709677</v>
      </c>
      <c r="D15" s="9">
        <f>D14/C14</f>
        <v>1.4995218361491871</v>
      </c>
      <c r="E15" s="9">
        <f>E14/D14</f>
        <v>2.1551870748299318</v>
      </c>
      <c r="L15" s="9">
        <f>K14/I14</f>
        <v>1.4995218361491871</v>
      </c>
      <c r="N15" s="9">
        <f>M14/K14</f>
        <v>2.1551870748299318</v>
      </c>
    </row>
    <row r="16" spans="1:14" x14ac:dyDescent="0.35">
      <c r="L16" t="s">
        <v>15</v>
      </c>
      <c r="N16" t="s">
        <v>15</v>
      </c>
    </row>
    <row r="18" spans="1:14" x14ac:dyDescent="0.35">
      <c r="K18" t="s">
        <v>19</v>
      </c>
    </row>
    <row r="19" spans="1:14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16</v>
      </c>
    </row>
    <row r="20" spans="1:14" x14ac:dyDescent="0.35">
      <c r="A20" t="s">
        <v>3</v>
      </c>
      <c r="C20">
        <f>I20</f>
        <v>411</v>
      </c>
      <c r="D20" s="10">
        <f>K20</f>
        <v>543</v>
      </c>
      <c r="E20" s="10">
        <f>M20</f>
        <v>1134</v>
      </c>
      <c r="I20">
        <v>411</v>
      </c>
      <c r="J20">
        <v>352</v>
      </c>
      <c r="K20">
        <v>543</v>
      </c>
      <c r="L20">
        <v>1.32</v>
      </c>
      <c r="M20" s="10">
        <v>1134</v>
      </c>
      <c r="N20">
        <v>2.09</v>
      </c>
    </row>
    <row r="21" spans="1:14" x14ac:dyDescent="0.35">
      <c r="A21" t="s">
        <v>21</v>
      </c>
      <c r="C21" s="9">
        <f>C20/31</f>
        <v>13.258064516129032</v>
      </c>
      <c r="D21" s="9">
        <f>D20/C20</f>
        <v>1.3211678832116789</v>
      </c>
      <c r="E21" s="9">
        <f>E20/D20</f>
        <v>2.0883977900552488</v>
      </c>
      <c r="L21" s="9">
        <f>K20/I20</f>
        <v>1.3211678832116789</v>
      </c>
      <c r="N21" s="9">
        <f>M20/K20</f>
        <v>2.0883977900552488</v>
      </c>
    </row>
    <row r="22" spans="1:14" x14ac:dyDescent="0.35">
      <c r="L22" t="s">
        <v>15</v>
      </c>
      <c r="N22" t="s">
        <v>15</v>
      </c>
    </row>
  </sheetData>
  <mergeCells count="14">
    <mergeCell ref="B7:C7"/>
    <mergeCell ref="H7:I7"/>
    <mergeCell ref="A4:B4"/>
    <mergeCell ref="G4:H4"/>
    <mergeCell ref="A5:B5"/>
    <mergeCell ref="G5:H5"/>
    <mergeCell ref="A6:B6"/>
    <mergeCell ref="G6:H6"/>
    <mergeCell ref="A1:E1"/>
    <mergeCell ref="G1:K1"/>
    <mergeCell ref="A2:B2"/>
    <mergeCell ref="G2:H2"/>
    <mergeCell ref="A3:B3"/>
    <mergeCell ref="G3:H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4188-FF91-4FB5-A4CD-157F0EC4856D}">
  <sheetPr codeName="Hoja10"/>
  <dimension ref="A1:U30"/>
  <sheetViews>
    <sheetView zoomScaleNormal="100" workbookViewId="0">
      <selection activeCell="I24" sqref="I24:K30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8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  <c r="N1" s="23" t="s">
        <v>60</v>
      </c>
      <c r="O1" s="23"/>
      <c r="P1" s="23"/>
      <c r="Q1" s="23"/>
      <c r="R1" s="23"/>
    </row>
    <row r="2" spans="1:18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  <c r="N2" s="24" t="s">
        <v>2</v>
      </c>
      <c r="O2" s="24"/>
      <c r="P2" s="1" t="s">
        <v>10</v>
      </c>
      <c r="Q2" s="1" t="s">
        <v>12</v>
      </c>
      <c r="R2" s="1" t="s">
        <v>18</v>
      </c>
    </row>
    <row r="3" spans="1:18" x14ac:dyDescent="0.35">
      <c r="A3" s="25" t="s">
        <v>26</v>
      </c>
      <c r="B3" s="25"/>
      <c r="C3" s="7">
        <f>C14</f>
        <v>1312</v>
      </c>
      <c r="D3" s="2">
        <f>D14</f>
        <v>2670</v>
      </c>
      <c r="E3" s="2">
        <f>E14</f>
        <v>4647</v>
      </c>
      <c r="G3" s="25" t="s">
        <v>26</v>
      </c>
      <c r="H3" s="25"/>
      <c r="I3" s="2">
        <f>C20</f>
        <v>385</v>
      </c>
      <c r="J3" s="2">
        <f t="shared" ref="J3:K3" si="0">D20</f>
        <v>614</v>
      </c>
      <c r="K3" s="2">
        <f t="shared" si="0"/>
        <v>805</v>
      </c>
      <c r="N3" s="25" t="s">
        <v>26</v>
      </c>
      <c r="O3" s="25"/>
      <c r="P3" s="2">
        <v>498</v>
      </c>
      <c r="Q3" s="2">
        <v>742</v>
      </c>
      <c r="R3" s="2">
        <v>1968</v>
      </c>
    </row>
    <row r="4" spans="1:18" x14ac:dyDescent="0.35">
      <c r="A4" s="27" t="s">
        <v>6</v>
      </c>
      <c r="B4" s="27"/>
      <c r="C4" s="3">
        <f>SUM(C3:C3)</f>
        <v>1312</v>
      </c>
      <c r="D4" s="3">
        <f>SUM(D3:D3)</f>
        <v>2670</v>
      </c>
      <c r="E4" s="3">
        <f>SUM(E3:E3)</f>
        <v>4647</v>
      </c>
      <c r="G4" s="27" t="s">
        <v>6</v>
      </c>
      <c r="H4" s="27"/>
      <c r="I4" s="3">
        <f>SUM(I3)</f>
        <v>385</v>
      </c>
      <c r="J4" s="3">
        <f t="shared" ref="J4:K4" si="1">SUM(J3)</f>
        <v>614</v>
      </c>
      <c r="K4" s="3">
        <f t="shared" si="1"/>
        <v>805</v>
      </c>
      <c r="N4" s="27" t="s">
        <v>6</v>
      </c>
      <c r="O4" s="27"/>
      <c r="P4" s="3">
        <f>SUM(P3)</f>
        <v>498</v>
      </c>
      <c r="Q4" s="3">
        <f t="shared" ref="Q4:R4" si="2">SUM(Q3)</f>
        <v>742</v>
      </c>
      <c r="R4" s="3">
        <f t="shared" si="2"/>
        <v>1968</v>
      </c>
    </row>
    <row r="5" spans="1:18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  <c r="N5" s="28"/>
      <c r="O5" s="28"/>
      <c r="P5" s="6"/>
      <c r="Q5" s="6"/>
      <c r="R5" s="6"/>
    </row>
    <row r="6" spans="1:18" x14ac:dyDescent="0.35">
      <c r="A6" s="27" t="s">
        <v>7</v>
      </c>
      <c r="B6" s="27"/>
      <c r="C6" s="4">
        <f>C15</f>
        <v>42.322580645161288</v>
      </c>
      <c r="D6" s="4">
        <f t="shared" ref="D6:E6" si="3">D15</f>
        <v>2.0350609756097562</v>
      </c>
      <c r="E6" s="4">
        <f t="shared" si="3"/>
        <v>1.7404494382022473</v>
      </c>
      <c r="G6" s="27" t="s">
        <v>7</v>
      </c>
      <c r="H6" s="27"/>
      <c r="I6" s="4">
        <f>C21</f>
        <v>12.419354838709678</v>
      </c>
      <c r="J6" s="4">
        <f>J4/I4</f>
        <v>1.5948051948051949</v>
      </c>
      <c r="K6" s="4">
        <f>K4/J4</f>
        <v>1.3110749185667752</v>
      </c>
      <c r="N6" s="27" t="s">
        <v>7</v>
      </c>
      <c r="O6" s="27"/>
      <c r="P6" s="4">
        <f>P4/A15</f>
        <v>16.06451612903226</v>
      </c>
      <c r="Q6" s="4">
        <f>Q4/P4</f>
        <v>1.4899598393574298</v>
      </c>
      <c r="R6" s="4">
        <f>R4/Q4</f>
        <v>2.6522911051212938</v>
      </c>
    </row>
    <row r="7" spans="1:18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  <c r="N7" s="6"/>
      <c r="O7" s="26" t="s">
        <v>52</v>
      </c>
      <c r="P7" s="26"/>
      <c r="Q7" s="7" t="s">
        <v>53</v>
      </c>
      <c r="R7" s="7" t="s">
        <v>54</v>
      </c>
    </row>
    <row r="9" spans="1:18" x14ac:dyDescent="0.35">
      <c r="G9" s="5"/>
      <c r="P9" t="s">
        <v>61</v>
      </c>
    </row>
    <row r="11" spans="1:18" x14ac:dyDescent="0.35">
      <c r="A11" t="s">
        <v>8</v>
      </c>
    </row>
    <row r="12" spans="1:18" x14ac:dyDescent="0.35">
      <c r="K12" t="s">
        <v>17</v>
      </c>
    </row>
    <row r="13" spans="1:18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8" x14ac:dyDescent="0.35">
      <c r="A14" s="25" t="s">
        <v>26</v>
      </c>
      <c r="B14" s="25"/>
      <c r="C14">
        <f>I14</f>
        <v>1312</v>
      </c>
      <c r="D14" s="10">
        <f>K14</f>
        <v>2670</v>
      </c>
      <c r="E14" s="10">
        <f>M14</f>
        <v>4647</v>
      </c>
      <c r="I14">
        <v>1312</v>
      </c>
      <c r="J14">
        <v>1179</v>
      </c>
      <c r="K14" s="10">
        <v>2670</v>
      </c>
      <c r="L14" s="9">
        <f>K14/I14</f>
        <v>2.0350609756097562</v>
      </c>
      <c r="M14" s="10">
        <v>4647</v>
      </c>
      <c r="N14" s="9">
        <f>M14/K14</f>
        <v>1.7404494382022473</v>
      </c>
    </row>
    <row r="15" spans="1:18" x14ac:dyDescent="0.35">
      <c r="A15">
        <v>31</v>
      </c>
      <c r="B15" t="s">
        <v>29</v>
      </c>
      <c r="C15" s="9">
        <f>C14/A15</f>
        <v>42.322580645161288</v>
      </c>
      <c r="D15" s="9">
        <f>D14/C14</f>
        <v>2.0350609756097562</v>
      </c>
      <c r="E15" s="9">
        <f>E14/D14</f>
        <v>1.7404494382022473</v>
      </c>
    </row>
    <row r="18" spans="1:21" x14ac:dyDescent="0.35">
      <c r="K18" t="s">
        <v>19</v>
      </c>
      <c r="R18" t="s">
        <v>62</v>
      </c>
    </row>
    <row r="19" spans="1:21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16</v>
      </c>
      <c r="P19" t="s">
        <v>10</v>
      </c>
      <c r="Q19" t="s">
        <v>11</v>
      </c>
      <c r="R19" t="s">
        <v>12</v>
      </c>
      <c r="S19" t="s">
        <v>13</v>
      </c>
      <c r="T19" t="s">
        <v>14</v>
      </c>
      <c r="U19" t="s">
        <v>16</v>
      </c>
    </row>
    <row r="20" spans="1:21" x14ac:dyDescent="0.35">
      <c r="A20" s="25" t="s">
        <v>26</v>
      </c>
      <c r="B20" s="25"/>
      <c r="C20">
        <f>I20</f>
        <v>385</v>
      </c>
      <c r="D20" s="10">
        <f>K20</f>
        <v>614</v>
      </c>
      <c r="E20" s="10">
        <f>M20</f>
        <v>805</v>
      </c>
      <c r="I20">
        <v>385</v>
      </c>
      <c r="J20">
        <v>305</v>
      </c>
      <c r="K20" s="10">
        <v>614</v>
      </c>
      <c r="L20" s="9">
        <f>K20/I20</f>
        <v>1.5948051948051949</v>
      </c>
      <c r="M20" s="10">
        <v>805</v>
      </c>
      <c r="N20" s="9">
        <f>M20/K20</f>
        <v>1.3110749185667752</v>
      </c>
      <c r="P20">
        <v>498</v>
      </c>
      <c r="Q20">
        <v>498</v>
      </c>
      <c r="R20" s="10">
        <v>742</v>
      </c>
      <c r="S20" s="9">
        <f>R20/P20</f>
        <v>1.4899598393574298</v>
      </c>
      <c r="T20" s="10">
        <v>1968</v>
      </c>
      <c r="U20" s="9">
        <f>T20/R20</f>
        <v>2.6522911051212938</v>
      </c>
    </row>
    <row r="21" spans="1:21" x14ac:dyDescent="0.35">
      <c r="C21" s="9">
        <f>C20/A15</f>
        <v>12.419354838709678</v>
      </c>
      <c r="D21" s="9">
        <f>D20/C20</f>
        <v>1.5948051948051949</v>
      </c>
      <c r="E21" s="9">
        <f>E20/D20</f>
        <v>1.3110749185667752</v>
      </c>
      <c r="L21" s="9"/>
      <c r="N21" s="9"/>
    </row>
    <row r="24" spans="1:21" x14ac:dyDescent="0.35">
      <c r="I24" s="14" t="s">
        <v>51</v>
      </c>
    </row>
    <row r="25" spans="1:21" x14ac:dyDescent="0.35">
      <c r="I25" t="s">
        <v>39</v>
      </c>
      <c r="K25" t="s">
        <v>46</v>
      </c>
    </row>
    <row r="26" spans="1:21" x14ac:dyDescent="0.35">
      <c r="I26" t="s">
        <v>40</v>
      </c>
      <c r="K26" t="s">
        <v>45</v>
      </c>
    </row>
    <row r="27" spans="1:21" x14ac:dyDescent="0.35">
      <c r="I27" t="s">
        <v>41</v>
      </c>
      <c r="K27" t="s">
        <v>47</v>
      </c>
    </row>
    <row r="28" spans="1:21" x14ac:dyDescent="0.35">
      <c r="I28" t="s">
        <v>42</v>
      </c>
      <c r="K28" t="s">
        <v>49</v>
      </c>
    </row>
    <row r="29" spans="1:21" x14ac:dyDescent="0.35">
      <c r="I29" t="s">
        <v>43</v>
      </c>
      <c r="K29" t="s">
        <v>48</v>
      </c>
    </row>
    <row r="30" spans="1:21" x14ac:dyDescent="0.35">
      <c r="I30" t="s">
        <v>44</v>
      </c>
      <c r="K30" t="s">
        <v>50</v>
      </c>
    </row>
  </sheetData>
  <mergeCells count="23">
    <mergeCell ref="N6:O6"/>
    <mergeCell ref="O7:P7"/>
    <mergeCell ref="N1:R1"/>
    <mergeCell ref="N2:O2"/>
    <mergeCell ref="N3:O3"/>
    <mergeCell ref="N4:O4"/>
    <mergeCell ref="N5:O5"/>
    <mergeCell ref="B7:C7"/>
    <mergeCell ref="H7:I7"/>
    <mergeCell ref="A14:B14"/>
    <mergeCell ref="A20:B20"/>
    <mergeCell ref="A4:B4"/>
    <mergeCell ref="G4:H4"/>
    <mergeCell ref="A5:B5"/>
    <mergeCell ref="G5:H5"/>
    <mergeCell ref="A6:B6"/>
    <mergeCell ref="G6:H6"/>
    <mergeCell ref="A1:E1"/>
    <mergeCell ref="G1:K1"/>
    <mergeCell ref="A2:B2"/>
    <mergeCell ref="G2:H2"/>
    <mergeCell ref="A3:B3"/>
    <mergeCell ref="G3:H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E8C0-C6D1-4C97-9DA3-1CD26EEBEB55}">
  <dimension ref="A1:U30"/>
  <sheetViews>
    <sheetView zoomScaleNormal="100" workbookViewId="0">
      <selection activeCell="P6" sqref="P6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8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  <c r="N1" s="23" t="s">
        <v>60</v>
      </c>
      <c r="O1" s="23"/>
      <c r="P1" s="23"/>
      <c r="Q1" s="23"/>
      <c r="R1" s="23"/>
    </row>
    <row r="2" spans="1:18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  <c r="N2" s="24" t="s">
        <v>2</v>
      </c>
      <c r="O2" s="24"/>
      <c r="P2" s="1" t="s">
        <v>10</v>
      </c>
      <c r="Q2" s="1" t="s">
        <v>12</v>
      </c>
      <c r="R2" s="1" t="s">
        <v>18</v>
      </c>
    </row>
    <row r="3" spans="1:18" x14ac:dyDescent="0.35">
      <c r="A3" s="25" t="s">
        <v>27</v>
      </c>
      <c r="B3" s="25"/>
      <c r="C3" s="7">
        <f>C14</f>
        <v>1492</v>
      </c>
      <c r="D3" s="2">
        <f>D14</f>
        <v>2980</v>
      </c>
      <c r="E3" s="2">
        <f>E14</f>
        <v>5465</v>
      </c>
      <c r="G3" s="25" t="s">
        <v>27</v>
      </c>
      <c r="H3" s="25"/>
      <c r="I3" s="2">
        <f>C20</f>
        <v>389</v>
      </c>
      <c r="J3" s="2">
        <f t="shared" ref="J3:K3" si="0">D20</f>
        <v>619</v>
      </c>
      <c r="K3" s="2">
        <f t="shared" si="0"/>
        <v>812</v>
      </c>
      <c r="N3" s="25" t="s">
        <v>27</v>
      </c>
      <c r="O3" s="25"/>
      <c r="P3" s="2">
        <f>P20</f>
        <v>533</v>
      </c>
      <c r="Q3" s="2">
        <f>R20</f>
        <v>867</v>
      </c>
      <c r="R3" s="2">
        <f>T20</f>
        <v>2037</v>
      </c>
    </row>
    <row r="4" spans="1:18" x14ac:dyDescent="0.35">
      <c r="A4" s="27" t="s">
        <v>6</v>
      </c>
      <c r="B4" s="27"/>
      <c r="C4" s="3">
        <f>SUM(C3:C3)</f>
        <v>1492</v>
      </c>
      <c r="D4" s="3">
        <f>SUM(D3:D3)</f>
        <v>2980</v>
      </c>
      <c r="E4" s="3">
        <f>SUM(E3:E3)</f>
        <v>5465</v>
      </c>
      <c r="G4" s="27" t="s">
        <v>6</v>
      </c>
      <c r="H4" s="27"/>
      <c r="I4" s="3">
        <f>SUM(I3)</f>
        <v>389</v>
      </c>
      <c r="J4" s="3">
        <f t="shared" ref="J4:K4" si="1">SUM(J3)</f>
        <v>619</v>
      </c>
      <c r="K4" s="3">
        <f t="shared" si="1"/>
        <v>812</v>
      </c>
      <c r="N4" s="27" t="s">
        <v>6</v>
      </c>
      <c r="O4" s="27"/>
      <c r="P4" s="3">
        <f>SUM(P3)</f>
        <v>533</v>
      </c>
      <c r="Q4" s="3">
        <f t="shared" ref="Q4:R4" si="2">SUM(Q3)</f>
        <v>867</v>
      </c>
      <c r="R4" s="3">
        <f t="shared" si="2"/>
        <v>2037</v>
      </c>
    </row>
    <row r="5" spans="1:18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  <c r="N5" s="28"/>
      <c r="O5" s="28"/>
      <c r="P5" s="6"/>
      <c r="Q5" s="6"/>
      <c r="R5" s="6"/>
    </row>
    <row r="6" spans="1:18" x14ac:dyDescent="0.35">
      <c r="A6" s="27" t="s">
        <v>7</v>
      </c>
      <c r="B6" s="27"/>
      <c r="C6" s="4">
        <f>C15</f>
        <v>49.733333333333334</v>
      </c>
      <c r="D6" s="4">
        <f t="shared" ref="D6:E6" si="3">D15</f>
        <v>1.9973190348525469</v>
      </c>
      <c r="E6" s="4">
        <f t="shared" si="3"/>
        <v>1.8338926174496644</v>
      </c>
      <c r="G6" s="27" t="s">
        <v>7</v>
      </c>
      <c r="H6" s="27"/>
      <c r="I6" s="4">
        <f>C21</f>
        <v>12.966666666666667</v>
      </c>
      <c r="J6" s="4">
        <f>J4/I4</f>
        <v>1.5912596401028278</v>
      </c>
      <c r="K6" s="4">
        <f>K4/J4</f>
        <v>1.3117932148626819</v>
      </c>
      <c r="N6" s="27" t="s">
        <v>7</v>
      </c>
      <c r="O6" s="27"/>
      <c r="P6" s="4">
        <f>P4/A15</f>
        <v>17.766666666666666</v>
      </c>
      <c r="Q6" s="4">
        <f>Q4/P4</f>
        <v>1.6266416510318948</v>
      </c>
      <c r="R6" s="4">
        <f>R4/Q4</f>
        <v>2.3494809688581313</v>
      </c>
    </row>
    <row r="7" spans="1:18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  <c r="N7" s="6"/>
      <c r="O7" s="26" t="s">
        <v>52</v>
      </c>
      <c r="P7" s="26"/>
      <c r="Q7" s="7" t="s">
        <v>53</v>
      </c>
      <c r="R7" s="7" t="s">
        <v>54</v>
      </c>
    </row>
    <row r="9" spans="1:18" x14ac:dyDescent="0.35">
      <c r="G9" s="5"/>
      <c r="P9" t="s">
        <v>61</v>
      </c>
    </row>
    <row r="11" spans="1:18" x14ac:dyDescent="0.35">
      <c r="A11" t="s">
        <v>8</v>
      </c>
    </row>
    <row r="12" spans="1:18" x14ac:dyDescent="0.35">
      <c r="K12" t="s">
        <v>17</v>
      </c>
    </row>
    <row r="13" spans="1:18" ht="26" x14ac:dyDescent="0.35">
      <c r="A13" t="s">
        <v>58</v>
      </c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8" x14ac:dyDescent="0.35">
      <c r="A14" s="25" t="s">
        <v>27</v>
      </c>
      <c r="B14" s="25"/>
      <c r="C14">
        <f>I14</f>
        <v>1492</v>
      </c>
      <c r="D14" s="10">
        <f>K14</f>
        <v>2980</v>
      </c>
      <c r="E14" s="10">
        <f>M14</f>
        <v>5465</v>
      </c>
      <c r="I14">
        <v>1492</v>
      </c>
      <c r="J14">
        <v>1329</v>
      </c>
      <c r="K14" s="10">
        <v>2980</v>
      </c>
      <c r="L14" s="9">
        <f>K14/I14</f>
        <v>1.9973190348525469</v>
      </c>
      <c r="M14" s="10">
        <v>5465</v>
      </c>
      <c r="N14" s="9">
        <f>M14/K14</f>
        <v>1.8338926174496644</v>
      </c>
    </row>
    <row r="15" spans="1:18" x14ac:dyDescent="0.35">
      <c r="A15">
        <v>30</v>
      </c>
      <c r="B15" t="s">
        <v>29</v>
      </c>
      <c r="C15" s="9">
        <f>C14/A15</f>
        <v>49.733333333333334</v>
      </c>
      <c r="D15" s="9">
        <f>D14/C14</f>
        <v>1.9973190348525469</v>
      </c>
      <c r="E15" s="9">
        <f>E14/D14</f>
        <v>1.8338926174496644</v>
      </c>
    </row>
    <row r="18" spans="1:21" x14ac:dyDescent="0.35">
      <c r="K18" t="s">
        <v>19</v>
      </c>
      <c r="R18" t="s">
        <v>62</v>
      </c>
    </row>
    <row r="19" spans="1:21" ht="26" x14ac:dyDescent="0.35">
      <c r="A19" t="s">
        <v>57</v>
      </c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16</v>
      </c>
      <c r="P19" t="s">
        <v>10</v>
      </c>
      <c r="Q19" t="s">
        <v>11</v>
      </c>
      <c r="R19" t="s">
        <v>12</v>
      </c>
      <c r="S19" t="s">
        <v>13</v>
      </c>
      <c r="T19" t="s">
        <v>14</v>
      </c>
      <c r="U19" t="s">
        <v>16</v>
      </c>
    </row>
    <row r="20" spans="1:21" x14ac:dyDescent="0.35">
      <c r="A20" s="25" t="s">
        <v>27</v>
      </c>
      <c r="B20" s="25"/>
      <c r="C20">
        <f>I20</f>
        <v>389</v>
      </c>
      <c r="D20" s="10">
        <f>K20</f>
        <v>619</v>
      </c>
      <c r="E20" s="10">
        <f>M20</f>
        <v>812</v>
      </c>
      <c r="I20">
        <v>389</v>
      </c>
      <c r="J20">
        <v>319</v>
      </c>
      <c r="K20" s="10">
        <v>619</v>
      </c>
      <c r="L20" s="9">
        <f>K20/I20</f>
        <v>1.5912596401028278</v>
      </c>
      <c r="M20" s="10">
        <v>812</v>
      </c>
      <c r="N20" s="9">
        <f>M20/K20</f>
        <v>1.3117932148626819</v>
      </c>
      <c r="P20">
        <v>533</v>
      </c>
      <c r="Q20">
        <v>484</v>
      </c>
      <c r="R20" s="10">
        <v>867</v>
      </c>
      <c r="S20" s="9">
        <f>R20/P20</f>
        <v>1.6266416510318948</v>
      </c>
      <c r="T20" s="10">
        <v>2037</v>
      </c>
      <c r="U20" s="9">
        <f>T20/R20</f>
        <v>2.3494809688581313</v>
      </c>
    </row>
    <row r="21" spans="1:21" x14ac:dyDescent="0.35">
      <c r="C21" s="9">
        <f>C20/A15</f>
        <v>12.966666666666667</v>
      </c>
      <c r="D21" s="9">
        <f>D20/C20</f>
        <v>1.5912596401028278</v>
      </c>
      <c r="E21" s="9">
        <f>E20/D20</f>
        <v>1.3117932148626819</v>
      </c>
      <c r="L21" s="9"/>
      <c r="N21" s="9"/>
    </row>
    <row r="24" spans="1:21" x14ac:dyDescent="0.35">
      <c r="I24" s="14" t="s">
        <v>51</v>
      </c>
    </row>
    <row r="25" spans="1:21" x14ac:dyDescent="0.35">
      <c r="I25" t="s">
        <v>39</v>
      </c>
      <c r="K25" t="s">
        <v>46</v>
      </c>
    </row>
    <row r="26" spans="1:21" x14ac:dyDescent="0.35">
      <c r="I26" t="s">
        <v>40</v>
      </c>
      <c r="K26" t="s">
        <v>45</v>
      </c>
    </row>
    <row r="27" spans="1:21" x14ac:dyDescent="0.35">
      <c r="I27" t="s">
        <v>41</v>
      </c>
      <c r="K27" t="s">
        <v>47</v>
      </c>
    </row>
    <row r="28" spans="1:21" x14ac:dyDescent="0.35">
      <c r="I28" t="s">
        <v>42</v>
      </c>
      <c r="K28" t="s">
        <v>49</v>
      </c>
    </row>
    <row r="29" spans="1:21" x14ac:dyDescent="0.35">
      <c r="I29" t="s">
        <v>43</v>
      </c>
      <c r="K29" t="s">
        <v>48</v>
      </c>
    </row>
    <row r="30" spans="1:21" x14ac:dyDescent="0.35">
      <c r="I30" t="s">
        <v>44</v>
      </c>
      <c r="K30" t="s">
        <v>50</v>
      </c>
    </row>
  </sheetData>
  <mergeCells count="23">
    <mergeCell ref="B7:C7"/>
    <mergeCell ref="H7:I7"/>
    <mergeCell ref="O7:P7"/>
    <mergeCell ref="A14:B14"/>
    <mergeCell ref="A20:B20"/>
    <mergeCell ref="A5:B5"/>
    <mergeCell ref="G5:H5"/>
    <mergeCell ref="N5:O5"/>
    <mergeCell ref="A6:B6"/>
    <mergeCell ref="G6:H6"/>
    <mergeCell ref="N6:O6"/>
    <mergeCell ref="A3:B3"/>
    <mergeCell ref="G3:H3"/>
    <mergeCell ref="N3:O3"/>
    <mergeCell ref="A4:B4"/>
    <mergeCell ref="G4:H4"/>
    <mergeCell ref="N4:O4"/>
    <mergeCell ref="A1:E1"/>
    <mergeCell ref="G1:K1"/>
    <mergeCell ref="N1:R1"/>
    <mergeCell ref="A2:B2"/>
    <mergeCell ref="G2:H2"/>
    <mergeCell ref="N2:O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4FD5-D575-4C6A-B86B-2ADD634CF84D}">
  <dimension ref="A1:U30"/>
  <sheetViews>
    <sheetView zoomScaleNormal="100" workbookViewId="0">
      <selection activeCell="P20" sqref="P20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8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  <c r="N1" s="23" t="s">
        <v>59</v>
      </c>
      <c r="O1" s="23"/>
      <c r="P1" s="23"/>
      <c r="Q1" s="23"/>
      <c r="R1" s="23"/>
    </row>
    <row r="2" spans="1:18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  <c r="N2" s="24" t="s">
        <v>2</v>
      </c>
      <c r="O2" s="24"/>
      <c r="P2" s="1" t="s">
        <v>10</v>
      </c>
      <c r="Q2" s="1" t="s">
        <v>12</v>
      </c>
      <c r="R2" s="1" t="s">
        <v>18</v>
      </c>
    </row>
    <row r="3" spans="1:18" x14ac:dyDescent="0.35">
      <c r="A3" s="25" t="s">
        <v>28</v>
      </c>
      <c r="B3" s="25"/>
      <c r="C3" s="7">
        <f>C14</f>
        <v>991</v>
      </c>
      <c r="D3" s="2">
        <f>D14</f>
        <v>2023</v>
      </c>
      <c r="E3" s="2">
        <f>E14</f>
        <v>3929</v>
      </c>
      <c r="G3" s="25" t="s">
        <v>28</v>
      </c>
      <c r="H3" s="25"/>
      <c r="I3" s="2">
        <f>C20</f>
        <v>325</v>
      </c>
      <c r="J3" s="2">
        <f t="shared" ref="J3:K3" si="0">D20</f>
        <v>515</v>
      </c>
      <c r="K3" s="2">
        <f t="shared" si="0"/>
        <v>633</v>
      </c>
      <c r="N3" s="25" t="s">
        <v>28</v>
      </c>
      <c r="O3" s="25"/>
      <c r="P3" s="2">
        <f>P20</f>
        <v>938</v>
      </c>
      <c r="Q3" s="2">
        <f>R20</f>
        <v>1412</v>
      </c>
      <c r="R3" s="2">
        <f>T20</f>
        <v>2563</v>
      </c>
    </row>
    <row r="4" spans="1:18" x14ac:dyDescent="0.35">
      <c r="A4" s="27" t="s">
        <v>6</v>
      </c>
      <c r="B4" s="27"/>
      <c r="C4" s="3">
        <f>SUM(C3:C3)</f>
        <v>991</v>
      </c>
      <c r="D4" s="3">
        <f>SUM(D3:D3)</f>
        <v>2023</v>
      </c>
      <c r="E4" s="3">
        <f>SUM(E3:E3)</f>
        <v>3929</v>
      </c>
      <c r="G4" s="27" t="s">
        <v>6</v>
      </c>
      <c r="H4" s="27"/>
      <c r="I4" s="3">
        <f>SUM(I3)</f>
        <v>325</v>
      </c>
      <c r="J4" s="3">
        <f t="shared" ref="J4:K4" si="1">SUM(J3)</f>
        <v>515</v>
      </c>
      <c r="K4" s="3">
        <f t="shared" si="1"/>
        <v>633</v>
      </c>
      <c r="N4" s="27" t="s">
        <v>6</v>
      </c>
      <c r="O4" s="27"/>
      <c r="P4" s="3">
        <f>SUM(P3)</f>
        <v>938</v>
      </c>
      <c r="Q4" s="3">
        <f t="shared" ref="Q4:R4" si="2">SUM(Q3)</f>
        <v>1412</v>
      </c>
      <c r="R4" s="3">
        <f t="shared" si="2"/>
        <v>2563</v>
      </c>
    </row>
    <row r="5" spans="1:18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  <c r="N5" s="28"/>
      <c r="O5" s="28"/>
      <c r="P5" s="6"/>
      <c r="Q5" s="6"/>
      <c r="R5" s="6"/>
    </row>
    <row r="6" spans="1:18" x14ac:dyDescent="0.35">
      <c r="A6" s="27" t="s">
        <v>7</v>
      </c>
      <c r="B6" s="27"/>
      <c r="C6" s="4">
        <f>C15</f>
        <v>31.967741935483872</v>
      </c>
      <c r="D6" s="4">
        <f t="shared" ref="D6:E6" si="3">D15</f>
        <v>2.0413723511604438</v>
      </c>
      <c r="E6" s="4">
        <f t="shared" si="3"/>
        <v>1.9421651013346515</v>
      </c>
      <c r="G6" s="27" t="s">
        <v>7</v>
      </c>
      <c r="H6" s="27"/>
      <c r="I6" s="4">
        <f>C21</f>
        <v>10.483870967741936</v>
      </c>
      <c r="J6" s="4">
        <f>J4/I4</f>
        <v>1.5846153846153845</v>
      </c>
      <c r="K6" s="4">
        <f>K4/J4</f>
        <v>1.229126213592233</v>
      </c>
      <c r="N6" s="27" t="s">
        <v>7</v>
      </c>
      <c r="O6" s="27"/>
      <c r="P6" s="4">
        <f>P4/A15</f>
        <v>30.258064516129032</v>
      </c>
      <c r="Q6" s="4">
        <f>Q4/P4</f>
        <v>1.5053304904051172</v>
      </c>
      <c r="R6" s="4">
        <f>R4/Q4</f>
        <v>1.815155807365439</v>
      </c>
    </row>
    <row r="7" spans="1:18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  <c r="N7" s="6"/>
      <c r="O7" s="26" t="s">
        <v>52</v>
      </c>
      <c r="P7" s="26"/>
      <c r="Q7" s="7" t="s">
        <v>53</v>
      </c>
      <c r="R7" s="7" t="s">
        <v>54</v>
      </c>
    </row>
    <row r="9" spans="1:18" x14ac:dyDescent="0.35">
      <c r="G9" s="5"/>
    </row>
    <row r="11" spans="1:18" x14ac:dyDescent="0.35">
      <c r="A11" t="s">
        <v>8</v>
      </c>
    </row>
    <row r="12" spans="1:18" x14ac:dyDescent="0.35">
      <c r="K12" t="s">
        <v>17</v>
      </c>
    </row>
    <row r="13" spans="1:18" ht="26" x14ac:dyDescent="0.35">
      <c r="A13" t="s">
        <v>58</v>
      </c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8" x14ac:dyDescent="0.35">
      <c r="A14" s="25" t="s">
        <v>28</v>
      </c>
      <c r="B14" s="25"/>
      <c r="C14">
        <f>I14</f>
        <v>991</v>
      </c>
      <c r="D14" s="10">
        <f>K14</f>
        <v>2023</v>
      </c>
      <c r="E14" s="10">
        <f>M14</f>
        <v>3929</v>
      </c>
      <c r="I14">
        <v>991</v>
      </c>
      <c r="J14">
        <v>861</v>
      </c>
      <c r="K14" s="10">
        <v>2023</v>
      </c>
      <c r="L14" s="9">
        <f>K14/I14</f>
        <v>2.0413723511604438</v>
      </c>
      <c r="M14" s="10">
        <v>3929</v>
      </c>
      <c r="N14" s="9">
        <f>M14/K14</f>
        <v>1.9421651013346515</v>
      </c>
    </row>
    <row r="15" spans="1:18" x14ac:dyDescent="0.35">
      <c r="A15">
        <v>31</v>
      </c>
      <c r="B15" t="s">
        <v>29</v>
      </c>
      <c r="C15" s="9">
        <f>C14/A15</f>
        <v>31.967741935483872</v>
      </c>
      <c r="D15" s="9">
        <f>D14/C14</f>
        <v>2.0413723511604438</v>
      </c>
      <c r="E15" s="9">
        <f>E14/D14</f>
        <v>1.9421651013346515</v>
      </c>
    </row>
    <row r="18" spans="1:21" x14ac:dyDescent="0.35">
      <c r="K18" t="s">
        <v>19</v>
      </c>
      <c r="R18" t="s">
        <v>62</v>
      </c>
    </row>
    <row r="19" spans="1:21" ht="26" x14ac:dyDescent="0.35">
      <c r="A19" t="s">
        <v>57</v>
      </c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16</v>
      </c>
      <c r="P19" t="s">
        <v>10</v>
      </c>
      <c r="Q19" t="s">
        <v>11</v>
      </c>
      <c r="R19" t="s">
        <v>12</v>
      </c>
      <c r="S19" t="s">
        <v>13</v>
      </c>
      <c r="T19" t="s">
        <v>14</v>
      </c>
      <c r="U19" t="s">
        <v>16</v>
      </c>
    </row>
    <row r="20" spans="1:21" x14ac:dyDescent="0.35">
      <c r="A20" s="25" t="s">
        <v>28</v>
      </c>
      <c r="B20" s="25"/>
      <c r="C20">
        <f>I20</f>
        <v>325</v>
      </c>
      <c r="D20" s="10">
        <f>K20</f>
        <v>515</v>
      </c>
      <c r="E20" s="10">
        <f>M20</f>
        <v>633</v>
      </c>
      <c r="I20">
        <v>325</v>
      </c>
      <c r="J20">
        <v>259</v>
      </c>
      <c r="K20" s="10">
        <v>515</v>
      </c>
      <c r="L20" s="9">
        <f>K20/I20</f>
        <v>1.5846153846153845</v>
      </c>
      <c r="M20" s="10">
        <v>633</v>
      </c>
      <c r="N20" s="9">
        <f>M20/K20</f>
        <v>1.229126213592233</v>
      </c>
      <c r="P20">
        <v>938</v>
      </c>
      <c r="Q20">
        <v>852</v>
      </c>
      <c r="R20" s="10">
        <v>1412</v>
      </c>
      <c r="S20" s="9">
        <v>1.51</v>
      </c>
      <c r="T20" s="10">
        <v>2563</v>
      </c>
      <c r="U20" s="9">
        <v>1.82</v>
      </c>
    </row>
    <row r="21" spans="1:21" x14ac:dyDescent="0.35">
      <c r="C21" s="9">
        <f>C20/A15</f>
        <v>10.483870967741936</v>
      </c>
      <c r="D21" s="9">
        <f>D20/C20</f>
        <v>1.5846153846153845</v>
      </c>
      <c r="E21" s="9">
        <f>E20/D20</f>
        <v>1.229126213592233</v>
      </c>
      <c r="L21" s="9"/>
      <c r="N21" s="9"/>
    </row>
    <row r="24" spans="1:21" x14ac:dyDescent="0.35">
      <c r="I24" s="14" t="s">
        <v>51</v>
      </c>
    </row>
    <row r="25" spans="1:21" x14ac:dyDescent="0.35">
      <c r="I25" t="s">
        <v>39</v>
      </c>
      <c r="K25" t="s">
        <v>46</v>
      </c>
    </row>
    <row r="26" spans="1:21" x14ac:dyDescent="0.35">
      <c r="I26" t="s">
        <v>40</v>
      </c>
      <c r="K26" t="s">
        <v>45</v>
      </c>
    </row>
    <row r="27" spans="1:21" x14ac:dyDescent="0.35">
      <c r="I27" t="s">
        <v>41</v>
      </c>
      <c r="K27" t="s">
        <v>47</v>
      </c>
    </row>
    <row r="28" spans="1:21" x14ac:dyDescent="0.35">
      <c r="I28" t="s">
        <v>42</v>
      </c>
      <c r="K28" t="s">
        <v>49</v>
      </c>
    </row>
    <row r="29" spans="1:21" x14ac:dyDescent="0.35">
      <c r="I29" t="s">
        <v>43</v>
      </c>
      <c r="K29" t="s">
        <v>48</v>
      </c>
    </row>
    <row r="30" spans="1:21" x14ac:dyDescent="0.35">
      <c r="I30" t="s">
        <v>44</v>
      </c>
      <c r="K30" t="s">
        <v>50</v>
      </c>
    </row>
  </sheetData>
  <mergeCells count="23">
    <mergeCell ref="A1:E1"/>
    <mergeCell ref="G1:K1"/>
    <mergeCell ref="N1:R1"/>
    <mergeCell ref="A2:B2"/>
    <mergeCell ref="G2:H2"/>
    <mergeCell ref="N2:O2"/>
    <mergeCell ref="A3:B3"/>
    <mergeCell ref="G3:H3"/>
    <mergeCell ref="N3:O3"/>
    <mergeCell ref="A4:B4"/>
    <mergeCell ref="G4:H4"/>
    <mergeCell ref="N4:O4"/>
    <mergeCell ref="A5:B5"/>
    <mergeCell ref="G5:H5"/>
    <mergeCell ref="N5:O5"/>
    <mergeCell ref="A6:B6"/>
    <mergeCell ref="G6:H6"/>
    <mergeCell ref="N6:O6"/>
    <mergeCell ref="B7:C7"/>
    <mergeCell ref="H7:I7"/>
    <mergeCell ref="O7:P7"/>
    <mergeCell ref="A14:B14"/>
    <mergeCell ref="A20:B20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065CD-99F6-4956-B531-97A22386024B}">
  <sheetPr codeName="Hoja13"/>
  <dimension ref="A1:U30"/>
  <sheetViews>
    <sheetView tabSelected="1" topLeftCell="A8" workbookViewId="0">
      <selection activeCell="K29" sqref="K29"/>
    </sheetView>
  </sheetViews>
  <sheetFormatPr baseColWidth="10" defaultRowHeight="14.5" x14ac:dyDescent="0.35"/>
  <cols>
    <col min="6" max="6" width="12.81640625" hidden="1" customWidth="1"/>
    <col min="7" max="8" width="11.81640625" hidden="1" customWidth="1"/>
    <col min="10" max="10" width="14.08984375" customWidth="1"/>
    <col min="15" max="17" width="0" hidden="1" customWidth="1"/>
  </cols>
  <sheetData>
    <row r="1" spans="1:21" ht="15.5" x14ac:dyDescent="0.35">
      <c r="A1" s="23" t="s">
        <v>0</v>
      </c>
      <c r="B1" s="23"/>
      <c r="C1" s="23"/>
      <c r="D1" s="23"/>
      <c r="E1" s="11"/>
      <c r="F1" s="11"/>
      <c r="G1" s="11"/>
      <c r="H1" s="11"/>
      <c r="J1" s="23" t="s">
        <v>1</v>
      </c>
      <c r="K1" s="23"/>
      <c r="L1" s="23"/>
      <c r="M1" s="23"/>
      <c r="R1" s="23" t="s">
        <v>59</v>
      </c>
      <c r="S1" s="23"/>
      <c r="T1" s="23"/>
      <c r="U1" s="23"/>
    </row>
    <row r="2" spans="1:21" ht="26" x14ac:dyDescent="0.35">
      <c r="A2" s="21" t="s">
        <v>2</v>
      </c>
      <c r="B2" s="22" t="s">
        <v>10</v>
      </c>
      <c r="C2" s="22" t="s">
        <v>12</v>
      </c>
      <c r="D2" s="22" t="s">
        <v>18</v>
      </c>
      <c r="E2" s="22"/>
      <c r="F2" s="1"/>
      <c r="G2" s="1"/>
      <c r="H2" s="1"/>
      <c r="J2" s="21" t="s">
        <v>2</v>
      </c>
      <c r="K2" s="22" t="s">
        <v>10</v>
      </c>
      <c r="L2" s="22" t="s">
        <v>12</v>
      </c>
      <c r="M2" s="22" t="s">
        <v>18</v>
      </c>
      <c r="R2" s="21" t="s">
        <v>2</v>
      </c>
      <c r="S2" s="22" t="s">
        <v>10</v>
      </c>
      <c r="T2" s="22" t="s">
        <v>12</v>
      </c>
      <c r="U2" s="22" t="s">
        <v>18</v>
      </c>
    </row>
    <row r="3" spans="1:21" x14ac:dyDescent="0.35">
      <c r="A3" s="8" t="s">
        <v>3</v>
      </c>
      <c r="B3" s="7">
        <f>'22-En'!C3</f>
        <v>3137</v>
      </c>
      <c r="C3" s="7">
        <f>'22-En'!D3</f>
        <v>4704</v>
      </c>
      <c r="D3" s="2">
        <f>'22-En'!E3</f>
        <v>10138</v>
      </c>
      <c r="E3" s="7"/>
      <c r="F3" s="7">
        <f>SUM(B3:B5)</f>
        <v>6113</v>
      </c>
      <c r="G3" s="7">
        <f>SUM(C3:C5)</f>
        <v>10009</v>
      </c>
      <c r="H3" s="7">
        <f>SUM(D3:D5)</f>
        <v>20218</v>
      </c>
      <c r="J3" s="8" t="s">
        <v>3</v>
      </c>
      <c r="K3" s="7">
        <f>'22-En'!I3</f>
        <v>411</v>
      </c>
      <c r="L3" s="7">
        <f>'22-En'!J3</f>
        <v>543</v>
      </c>
      <c r="M3" s="2">
        <f>'22-En'!K3</f>
        <v>1134</v>
      </c>
      <c r="O3" s="7">
        <f>SUM(K3:K5)</f>
        <v>1321</v>
      </c>
      <c r="P3" s="7">
        <f>SUM(L3:L5)</f>
        <v>2033</v>
      </c>
      <c r="Q3" s="7">
        <f>SUM(M3:M5)</f>
        <v>6972</v>
      </c>
      <c r="R3" s="15" t="s">
        <v>63</v>
      </c>
      <c r="S3" s="17">
        <f>'22-Oct'!P4</f>
        <v>498</v>
      </c>
      <c r="T3" s="17">
        <f>'22-Oct'!Q4</f>
        <v>742</v>
      </c>
      <c r="U3" s="17">
        <f>'22-Oct'!R4</f>
        <v>1968</v>
      </c>
    </row>
    <row r="4" spans="1:21" x14ac:dyDescent="0.35">
      <c r="A4" s="15" t="s">
        <v>4</v>
      </c>
      <c r="B4" s="16">
        <f>'22-Feb'!C3</f>
        <v>1463</v>
      </c>
      <c r="C4" s="16">
        <f>'22-Feb'!D3</f>
        <v>2481</v>
      </c>
      <c r="D4" s="17">
        <f>'22-Feb'!E3</f>
        <v>4787</v>
      </c>
      <c r="E4" s="16"/>
      <c r="F4" s="13">
        <f>F3/90</f>
        <v>67.922222222222217</v>
      </c>
      <c r="G4" s="13">
        <f>G3/F3</f>
        <v>1.6373302797317193</v>
      </c>
      <c r="H4" s="13">
        <f>H3/G3</f>
        <v>2.0199820161854332</v>
      </c>
      <c r="J4" s="15" t="s">
        <v>4</v>
      </c>
      <c r="K4" s="16">
        <f>'22-Feb'!I3</f>
        <v>408</v>
      </c>
      <c r="L4" s="16">
        <f>'22-Feb'!J3</f>
        <v>750</v>
      </c>
      <c r="M4" s="17">
        <f>'22-Feb'!K3</f>
        <v>2536</v>
      </c>
      <c r="O4" s="13">
        <f>O3/90</f>
        <v>14.677777777777777</v>
      </c>
      <c r="P4" s="13">
        <f>P3/O3</f>
        <v>1.5389856169568508</v>
      </c>
      <c r="Q4" s="13">
        <f>Q3/P3</f>
        <v>3.4294146581406788</v>
      </c>
      <c r="R4" s="8" t="s">
        <v>27</v>
      </c>
      <c r="S4" s="2">
        <f>'22-Nov'!P4</f>
        <v>533</v>
      </c>
      <c r="T4" s="2">
        <f>'22-Nov'!Q4</f>
        <v>867</v>
      </c>
      <c r="U4" s="2">
        <f>'22-Nov'!R4</f>
        <v>2037</v>
      </c>
    </row>
    <row r="5" spans="1:21" x14ac:dyDescent="0.35">
      <c r="A5" s="8" t="s">
        <v>5</v>
      </c>
      <c r="B5" s="2">
        <f>'22-Mar'!C3</f>
        <v>1513</v>
      </c>
      <c r="C5" s="2">
        <f>'22-Mar'!D3</f>
        <v>2824</v>
      </c>
      <c r="D5" s="2">
        <f>'22-Mar'!E3</f>
        <v>5293</v>
      </c>
      <c r="E5" s="2"/>
      <c r="F5" s="2"/>
      <c r="G5" s="2"/>
      <c r="H5" s="2"/>
      <c r="J5" s="8" t="s">
        <v>5</v>
      </c>
      <c r="K5" s="7">
        <f>'22-Mar'!I3</f>
        <v>502</v>
      </c>
      <c r="L5" s="7">
        <f>'22-Mar'!J3</f>
        <v>740</v>
      </c>
      <c r="M5" s="2">
        <f>'22-Mar'!K3</f>
        <v>3302</v>
      </c>
      <c r="R5" s="15" t="s">
        <v>28</v>
      </c>
      <c r="S5" s="17">
        <f>'22-Dic'!P3</f>
        <v>938</v>
      </c>
      <c r="T5" s="17">
        <f>'22-Dic'!Q3</f>
        <v>1412</v>
      </c>
      <c r="U5" s="17">
        <f>'22-Dic'!R3</f>
        <v>2563</v>
      </c>
    </row>
    <row r="6" spans="1:21" x14ac:dyDescent="0.35">
      <c r="A6" s="15" t="s">
        <v>9</v>
      </c>
      <c r="B6" s="17">
        <f>'22-Abril'!C3</f>
        <v>935</v>
      </c>
      <c r="C6" s="17">
        <f>'22-Abril'!D3</f>
        <v>1692</v>
      </c>
      <c r="D6" s="17">
        <f>'22-Abril'!E3</f>
        <v>10504</v>
      </c>
      <c r="E6" s="17"/>
      <c r="F6" s="2" t="s">
        <v>31</v>
      </c>
      <c r="G6" s="2"/>
      <c r="H6" s="2"/>
      <c r="J6" s="15" t="s">
        <v>9</v>
      </c>
      <c r="K6" s="16">
        <f>'22-Abril'!I3</f>
        <v>336</v>
      </c>
      <c r="L6" s="16">
        <f>'22-Abril'!J3</f>
        <v>485</v>
      </c>
      <c r="M6" s="17">
        <f>'22-Abril'!K3</f>
        <v>2083</v>
      </c>
      <c r="O6" t="s">
        <v>31</v>
      </c>
      <c r="R6" s="18" t="s">
        <v>6</v>
      </c>
      <c r="S6" s="19">
        <f>SUM(S3:S5)</f>
        <v>1969</v>
      </c>
      <c r="T6" s="19">
        <f>SUM(T3:T5)</f>
        <v>3021</v>
      </c>
      <c r="U6" s="19">
        <f>SUM(U3:U5)</f>
        <v>6568</v>
      </c>
    </row>
    <row r="7" spans="1:21" ht="15" x14ac:dyDescent="0.35">
      <c r="A7" s="8" t="s">
        <v>20</v>
      </c>
      <c r="B7" s="2">
        <f>'22-Mayo'!C3</f>
        <v>1225</v>
      </c>
      <c r="C7" s="2">
        <f>'22-Mayo'!D3</f>
        <v>2430</v>
      </c>
      <c r="D7" s="2">
        <f>'22-Mayo'!E3</f>
        <v>4560</v>
      </c>
      <c r="E7" s="2"/>
      <c r="F7" s="2">
        <f>SUM(B6:B8)</f>
        <v>3309</v>
      </c>
      <c r="G7" s="2">
        <f>SUM(C6:C8)</f>
        <v>6614</v>
      </c>
      <c r="H7" s="2">
        <f t="shared" ref="H7" si="0">SUM(D6:D8)</f>
        <v>19532</v>
      </c>
      <c r="J7" s="8" t="s">
        <v>20</v>
      </c>
      <c r="K7" s="2">
        <f>'22-Mayo'!I3</f>
        <v>640</v>
      </c>
      <c r="L7" s="2">
        <f>'22-Mayo'!J3</f>
        <v>954</v>
      </c>
      <c r="M7" s="2">
        <f>'22-Mayo'!K3</f>
        <v>1256</v>
      </c>
      <c r="O7">
        <f>SUM(K6:K8)</f>
        <v>1352</v>
      </c>
      <c r="P7">
        <f>SUM(L6:L8)</f>
        <v>2042</v>
      </c>
      <c r="Q7">
        <f>SUM(M6:M8)</f>
        <v>4017</v>
      </c>
      <c r="R7" s="6"/>
      <c r="S7" s="6"/>
      <c r="T7" s="6"/>
      <c r="U7" s="6"/>
    </row>
    <row r="8" spans="1:21" x14ac:dyDescent="0.35">
      <c r="A8" s="15" t="s">
        <v>22</v>
      </c>
      <c r="B8" s="17">
        <f>'22-Junio'!C3</f>
        <v>1149</v>
      </c>
      <c r="C8" s="17">
        <f>'22-Junio'!D3</f>
        <v>2492</v>
      </c>
      <c r="D8" s="17">
        <f>'22-Junio'!E3</f>
        <v>4468</v>
      </c>
      <c r="E8" s="17"/>
      <c r="F8" s="12">
        <f>F7/90</f>
        <v>36.766666666666666</v>
      </c>
      <c r="G8" s="12">
        <f>G7/F7</f>
        <v>1.9987911755817467</v>
      </c>
      <c r="H8" s="12">
        <f>H7/G7</f>
        <v>2.9531297248261263</v>
      </c>
      <c r="J8" s="15" t="s">
        <v>22</v>
      </c>
      <c r="K8" s="17">
        <f>'22-Junio'!I3</f>
        <v>376</v>
      </c>
      <c r="L8" s="17">
        <f>'22-Junio'!J3</f>
        <v>603</v>
      </c>
      <c r="M8" s="17">
        <f>'22-Junio'!K3</f>
        <v>678</v>
      </c>
      <c r="O8" s="9">
        <f>O7/90</f>
        <v>15.022222222222222</v>
      </c>
      <c r="P8" s="9">
        <f>P7/O7</f>
        <v>1.5103550295857988</v>
      </c>
      <c r="Q8" s="9">
        <f>Q7/P7</f>
        <v>1.9671890303623898</v>
      </c>
      <c r="R8" s="18" t="s">
        <v>7</v>
      </c>
      <c r="S8" s="20">
        <f>S6/365</f>
        <v>5.3945205479452056</v>
      </c>
      <c r="T8" s="20">
        <f>T6/S6</f>
        <v>1.5342813610970036</v>
      </c>
      <c r="U8" s="20">
        <f>U6/T6</f>
        <v>2.1741145316120489</v>
      </c>
    </row>
    <row r="9" spans="1:21" ht="26" x14ac:dyDescent="0.35">
      <c r="A9" s="8" t="s">
        <v>23</v>
      </c>
      <c r="B9" s="2">
        <f>'22-Julio'!C3</f>
        <v>1008</v>
      </c>
      <c r="C9" s="2">
        <f>'22-Julio'!D3</f>
        <v>2106</v>
      </c>
      <c r="D9" s="2">
        <f>'22-Julio'!E3</f>
        <v>4158</v>
      </c>
      <c r="E9" s="2"/>
      <c r="F9" s="2" t="s">
        <v>32</v>
      </c>
      <c r="G9" s="2"/>
      <c r="H9" s="2"/>
      <c r="J9" s="8" t="s">
        <v>23</v>
      </c>
      <c r="K9" s="2">
        <f>'22-Julio'!I3</f>
        <v>281</v>
      </c>
      <c r="L9" s="2">
        <f>'22-Julio'!J3</f>
        <v>471</v>
      </c>
      <c r="M9" s="2">
        <f>'22-Julio'!K3</f>
        <v>591</v>
      </c>
      <c r="O9" s="2" t="s">
        <v>32</v>
      </c>
      <c r="P9" s="2"/>
      <c r="Q9" s="2"/>
      <c r="R9" s="6"/>
      <c r="S9" s="7" t="s">
        <v>52</v>
      </c>
      <c r="T9" s="7" t="s">
        <v>53</v>
      </c>
      <c r="U9" s="7" t="s">
        <v>54</v>
      </c>
    </row>
    <row r="10" spans="1:21" x14ac:dyDescent="0.35">
      <c r="A10" s="15" t="s">
        <v>24</v>
      </c>
      <c r="B10" s="16">
        <f>'22-Agosto'!C3</f>
        <v>1208</v>
      </c>
      <c r="C10" s="16">
        <f>'22-Agosto'!D3</f>
        <v>2702</v>
      </c>
      <c r="D10" s="16">
        <f>'22-Agosto'!E3</f>
        <v>4701</v>
      </c>
      <c r="E10" s="17"/>
      <c r="F10" s="2">
        <f>SUM(B9:B11)</f>
        <v>3509</v>
      </c>
      <c r="G10" s="2">
        <f>SUM(C9:C11)</f>
        <v>7552</v>
      </c>
      <c r="H10" s="2">
        <f>SUM(D9:D11)</f>
        <v>13366</v>
      </c>
      <c r="J10" s="15" t="s">
        <v>24</v>
      </c>
      <c r="K10" s="17">
        <f>'22-Agosto'!I3</f>
        <v>286</v>
      </c>
      <c r="L10" s="17">
        <f>'22-Agosto'!J3</f>
        <v>561</v>
      </c>
      <c r="M10" s="17">
        <f>'22-Agosto'!K3</f>
        <v>669</v>
      </c>
      <c r="O10" s="2">
        <f>SUM(K9:K11)</f>
        <v>893</v>
      </c>
      <c r="P10" s="2">
        <f>SUM(L9:L11)</f>
        <v>1539</v>
      </c>
      <c r="Q10" s="2">
        <f>SUM(M9:M11)</f>
        <v>1913</v>
      </c>
    </row>
    <row r="11" spans="1:21" x14ac:dyDescent="0.35">
      <c r="A11" s="8" t="s">
        <v>25</v>
      </c>
      <c r="B11" s="7">
        <f>'22-Sept'!C3</f>
        <v>1293</v>
      </c>
      <c r="C11" s="7">
        <f>'22-Sept'!D3</f>
        <v>2744</v>
      </c>
      <c r="D11" s="7">
        <f>'22-Sept'!E3</f>
        <v>4507</v>
      </c>
      <c r="E11" s="2"/>
      <c r="F11" s="12">
        <f>F10/92</f>
        <v>38.141304347826086</v>
      </c>
      <c r="G11" s="12">
        <f>G10/F10</f>
        <v>2.1521801082929608</v>
      </c>
      <c r="H11" s="12">
        <f>H10/G10</f>
        <v>1.7698622881355932</v>
      </c>
      <c r="J11" s="8" t="s">
        <v>25</v>
      </c>
      <c r="K11" s="2">
        <f>'22-Sept'!I3</f>
        <v>326</v>
      </c>
      <c r="L11" s="2">
        <f>'22-Sept'!J3</f>
        <v>507</v>
      </c>
      <c r="M11" s="2">
        <f>'22-Sept'!K3</f>
        <v>653</v>
      </c>
      <c r="O11" s="12">
        <f>O10/92</f>
        <v>9.7065217391304355</v>
      </c>
      <c r="P11" s="12">
        <f>P10/O10</f>
        <v>1.7234042553191489</v>
      </c>
      <c r="Q11" s="12">
        <f>Q10/P10</f>
        <v>1.2430149447693308</v>
      </c>
    </row>
    <row r="12" spans="1:21" x14ac:dyDescent="0.35">
      <c r="A12" s="15" t="s">
        <v>26</v>
      </c>
      <c r="B12" s="16">
        <f>'22-Oct'!C3</f>
        <v>1312</v>
      </c>
      <c r="C12" s="16">
        <f>'22-Oct'!D3</f>
        <v>2670</v>
      </c>
      <c r="D12" s="16">
        <f>'22-Oct'!E3</f>
        <v>4647</v>
      </c>
      <c r="E12" s="17"/>
      <c r="F12" s="2" t="s">
        <v>33</v>
      </c>
      <c r="G12" s="2"/>
      <c r="H12" s="2"/>
      <c r="J12" s="15" t="s">
        <v>26</v>
      </c>
      <c r="K12" s="17">
        <f>'22-Oct'!I3</f>
        <v>385</v>
      </c>
      <c r="L12" s="17">
        <f>'22-Oct'!J3</f>
        <v>614</v>
      </c>
      <c r="M12" s="17">
        <f>'22-Oct'!K3</f>
        <v>805</v>
      </c>
      <c r="P12" s="10"/>
      <c r="Q12" s="10"/>
    </row>
    <row r="13" spans="1:21" x14ac:dyDescent="0.35">
      <c r="A13" s="8" t="s">
        <v>27</v>
      </c>
      <c r="B13" s="2">
        <f>'22-Nov'!C4</f>
        <v>1492</v>
      </c>
      <c r="C13" s="2">
        <f>'22-Nov'!D4</f>
        <v>2980</v>
      </c>
      <c r="D13" s="2">
        <f>'22-Nov'!E4</f>
        <v>5465</v>
      </c>
      <c r="E13" s="2"/>
      <c r="F13" s="2">
        <f>SUM(B12:B14)</f>
        <v>3795</v>
      </c>
      <c r="G13" s="2">
        <f t="shared" ref="G13:H13" si="1">SUM(C12:C14)</f>
        <v>7673</v>
      </c>
      <c r="H13" s="2">
        <f t="shared" si="1"/>
        <v>14041</v>
      </c>
      <c r="J13" s="8" t="s">
        <v>27</v>
      </c>
      <c r="K13" s="2">
        <f>'22-Nov'!I4</f>
        <v>389</v>
      </c>
      <c r="L13" s="2">
        <f>'22-Nov'!J4</f>
        <v>619</v>
      </c>
      <c r="M13" s="2">
        <f>'22-Nov'!K4</f>
        <v>812</v>
      </c>
      <c r="O13" t="s">
        <v>34</v>
      </c>
      <c r="R13" t="s">
        <v>64</v>
      </c>
    </row>
    <row r="14" spans="1:21" x14ac:dyDescent="0.35">
      <c r="A14" s="15" t="s">
        <v>28</v>
      </c>
      <c r="B14" s="17">
        <f>'22-Dic'!C3</f>
        <v>991</v>
      </c>
      <c r="C14" s="17">
        <f>'22-Dic'!D3</f>
        <v>2023</v>
      </c>
      <c r="D14" s="17">
        <f>'22-Dic'!E3</f>
        <v>3929</v>
      </c>
      <c r="E14" s="17"/>
      <c r="F14" s="12">
        <f>F13/91</f>
        <v>41.703296703296701</v>
      </c>
      <c r="G14" s="12">
        <f>G13/F13</f>
        <v>2.0218708827404481</v>
      </c>
      <c r="H14" s="12">
        <f>H13/G13</f>
        <v>1.8299231069985664</v>
      </c>
      <c r="J14" s="15" t="s">
        <v>28</v>
      </c>
      <c r="K14" s="17">
        <f>'22-Dic'!I3</f>
        <v>325</v>
      </c>
      <c r="L14" s="17">
        <f>'22-Dic'!J3</f>
        <v>515</v>
      </c>
      <c r="M14" s="17">
        <f>'22-Dic'!K3</f>
        <v>633</v>
      </c>
      <c r="O14" s="10">
        <f>SUM(K12:K14)</f>
        <v>1099</v>
      </c>
      <c r="P14" s="10">
        <f t="shared" ref="P14:Q14" si="2">SUM(L12:L14)</f>
        <v>1748</v>
      </c>
      <c r="Q14" s="10">
        <f t="shared" si="2"/>
        <v>2250</v>
      </c>
    </row>
    <row r="15" spans="1:21" x14ac:dyDescent="0.35">
      <c r="A15" s="18" t="s">
        <v>6</v>
      </c>
      <c r="B15" s="19">
        <f>SUM(B3:B14)</f>
        <v>16726</v>
      </c>
      <c r="C15" s="19">
        <f>SUM(C3:C14)</f>
        <v>31848</v>
      </c>
      <c r="D15" s="19">
        <f>SUM(D3:D14)</f>
        <v>67157</v>
      </c>
      <c r="E15" s="19"/>
      <c r="F15" s="3"/>
      <c r="G15" s="3"/>
      <c r="H15" s="3"/>
      <c r="J15" s="18" t="s">
        <v>6</v>
      </c>
      <c r="K15" s="19">
        <f>SUM(K3:K14)</f>
        <v>4665</v>
      </c>
      <c r="L15" s="19">
        <f t="shared" ref="L15:M15" si="3">SUM(L3:L14)</f>
        <v>7362</v>
      </c>
      <c r="M15" s="19">
        <f t="shared" si="3"/>
        <v>15152</v>
      </c>
      <c r="O15" s="9">
        <f>O14/91</f>
        <v>12.076923076923077</v>
      </c>
      <c r="P15" s="9">
        <f>P14/O14</f>
        <v>1.5905368516833485</v>
      </c>
      <c r="Q15" s="9">
        <f>Q14/P14</f>
        <v>1.2871853546910754</v>
      </c>
    </row>
    <row r="16" spans="1:21" ht="15" x14ac:dyDescent="0.35">
      <c r="A16" s="6"/>
      <c r="B16" s="6"/>
      <c r="C16" s="6"/>
      <c r="D16" s="6"/>
      <c r="E16" s="6"/>
      <c r="F16" s="6"/>
      <c r="G16" s="6"/>
      <c r="H16" s="6"/>
      <c r="J16" s="6"/>
      <c r="K16" s="6"/>
      <c r="L16" s="6"/>
      <c r="M16" s="6"/>
    </row>
    <row r="17" spans="1:13" x14ac:dyDescent="0.35">
      <c r="A17" s="18" t="s">
        <v>7</v>
      </c>
      <c r="B17" s="20">
        <f>B15/365</f>
        <v>45.824657534246576</v>
      </c>
      <c r="C17" s="20">
        <f>C15/B15</f>
        <v>1.9041013990194906</v>
      </c>
      <c r="D17" s="20">
        <f>D15/C15</f>
        <v>2.1086724441095201</v>
      </c>
      <c r="E17" s="20"/>
      <c r="F17" s="4"/>
      <c r="G17" s="4"/>
      <c r="H17" s="4"/>
      <c r="J17" s="18" t="s">
        <v>7</v>
      </c>
      <c r="K17" s="20">
        <f>K15/365</f>
        <v>12.780821917808218</v>
      </c>
      <c r="L17" s="20">
        <f>L15/K15</f>
        <v>1.5781350482315113</v>
      </c>
      <c r="M17" s="20">
        <f>M15/L15</f>
        <v>2.0581363759847866</v>
      </c>
    </row>
    <row r="18" spans="1:13" ht="26" x14ac:dyDescent="0.35">
      <c r="A18" s="6"/>
      <c r="B18" s="7" t="s">
        <v>52</v>
      </c>
      <c r="C18" s="7" t="s">
        <v>53</v>
      </c>
      <c r="D18" s="7" t="s">
        <v>54</v>
      </c>
      <c r="E18" s="7"/>
      <c r="F18" s="7"/>
      <c r="G18" s="7"/>
      <c r="H18" s="7"/>
      <c r="J18" s="6"/>
      <c r="K18" s="7" t="s">
        <v>52</v>
      </c>
      <c r="L18" s="7" t="s">
        <v>53</v>
      </c>
      <c r="M18" s="7" t="s">
        <v>54</v>
      </c>
    </row>
    <row r="20" spans="1:13" x14ac:dyDescent="0.35">
      <c r="A20" t="s">
        <v>8</v>
      </c>
      <c r="J20" s="5"/>
    </row>
    <row r="22" spans="1:13" x14ac:dyDescent="0.35">
      <c r="A22" t="s">
        <v>58</v>
      </c>
      <c r="J22" t="s">
        <v>57</v>
      </c>
    </row>
    <row r="23" spans="1:13" x14ac:dyDescent="0.35">
      <c r="A23" t="s">
        <v>55</v>
      </c>
      <c r="J23" t="s">
        <v>55</v>
      </c>
    </row>
    <row r="24" spans="1:13" x14ac:dyDescent="0.35">
      <c r="A24" t="s">
        <v>10</v>
      </c>
      <c r="B24" t="s">
        <v>12</v>
      </c>
      <c r="C24" t="s">
        <v>56</v>
      </c>
      <c r="J24" t="s">
        <v>10</v>
      </c>
      <c r="K24" t="s">
        <v>12</v>
      </c>
      <c r="L24" t="s">
        <v>56</v>
      </c>
    </row>
    <row r="25" spans="1:13" x14ac:dyDescent="0.35">
      <c r="A25" s="10">
        <f>SUM(B9:B11)</f>
        <v>3509</v>
      </c>
      <c r="B25" s="10">
        <f>SUM(C9:C11)</f>
        <v>7552</v>
      </c>
      <c r="C25" s="10">
        <f>SUM(D9:D11)</f>
        <v>13366</v>
      </c>
      <c r="J25" s="10">
        <f>SUM(K9:K11)</f>
        <v>893</v>
      </c>
      <c r="K25" s="10">
        <f>SUM(L9:L11)</f>
        <v>1539</v>
      </c>
      <c r="L25" s="10">
        <f>SUM(M9:M11)</f>
        <v>1913</v>
      </c>
    </row>
    <row r="26" spans="1:13" x14ac:dyDescent="0.35">
      <c r="A26" s="9">
        <f>A25/91</f>
        <v>38.560439560439562</v>
      </c>
      <c r="B26" s="9">
        <f>B25/A25</f>
        <v>2.1521801082929608</v>
      </c>
      <c r="C26" s="9">
        <f>C25/B25</f>
        <v>1.7698622881355932</v>
      </c>
      <c r="J26" s="9">
        <f>J25/91</f>
        <v>9.8131868131868139</v>
      </c>
      <c r="K26" s="9">
        <f>K25/J25</f>
        <v>1.7234042553191489</v>
      </c>
      <c r="L26" s="9">
        <f>L25/K25</f>
        <v>1.2430149447693308</v>
      </c>
    </row>
    <row r="28" spans="1:13" x14ac:dyDescent="0.35">
      <c r="A28" t="s">
        <v>65</v>
      </c>
      <c r="J28" t="s">
        <v>65</v>
      </c>
    </row>
    <row r="29" spans="1:13" x14ac:dyDescent="0.35">
      <c r="A29" s="10">
        <f>SUM(B12:B14)</f>
        <v>3795</v>
      </c>
      <c r="B29" s="10">
        <f t="shared" ref="B29:C29" si="4">SUM(C12:C14)</f>
        <v>7673</v>
      </c>
      <c r="C29" s="10">
        <f t="shared" si="4"/>
        <v>14041</v>
      </c>
      <c r="J29" s="10">
        <f>SUM(K12:K14)</f>
        <v>1099</v>
      </c>
      <c r="K29" s="10">
        <f t="shared" ref="K29:L29" si="5">SUM(L12:L14)</f>
        <v>1748</v>
      </c>
      <c r="L29" s="10">
        <f t="shared" si="5"/>
        <v>2250</v>
      </c>
    </row>
    <row r="30" spans="1:13" x14ac:dyDescent="0.35">
      <c r="A30">
        <f>A29/91</f>
        <v>41.703296703296701</v>
      </c>
      <c r="B30" s="9">
        <f>B29/A29</f>
        <v>2.0218708827404481</v>
      </c>
      <c r="C30" s="9">
        <f>C29/B29</f>
        <v>1.8299231069985664</v>
      </c>
      <c r="J30">
        <f>J29/91</f>
        <v>12.076923076923077</v>
      </c>
      <c r="K30" s="9">
        <f>K29/J29</f>
        <v>1.5905368516833485</v>
      </c>
      <c r="L30" s="9">
        <f>L29/K29</f>
        <v>1.2871853546910754</v>
      </c>
    </row>
  </sheetData>
  <mergeCells count="3">
    <mergeCell ref="A1:D1"/>
    <mergeCell ref="J1:M1"/>
    <mergeCell ref="R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45339-0B64-4831-9228-028EEF6E7C63}">
  <sheetPr codeName="Hoja2"/>
  <dimension ref="A1:N22"/>
  <sheetViews>
    <sheetView topLeftCell="A8" zoomScale="110" zoomScaleNormal="110" workbookViewId="0">
      <selection activeCell="E24" sqref="E24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4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</row>
    <row r="2" spans="1:14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</row>
    <row r="3" spans="1:14" x14ac:dyDescent="0.35">
      <c r="A3" s="25" t="s">
        <v>4</v>
      </c>
      <c r="B3" s="25"/>
      <c r="C3" s="7">
        <f>C14</f>
        <v>1463</v>
      </c>
      <c r="D3" s="2">
        <f>D14</f>
        <v>2481</v>
      </c>
      <c r="E3" s="2">
        <f>E14</f>
        <v>4787</v>
      </c>
      <c r="G3" s="25" t="s">
        <v>4</v>
      </c>
      <c r="H3" s="25"/>
      <c r="I3" s="7">
        <f>C20</f>
        <v>408</v>
      </c>
      <c r="J3" s="7">
        <f t="shared" ref="J3:K3" si="0">D20</f>
        <v>750</v>
      </c>
      <c r="K3" s="2">
        <f t="shared" si="0"/>
        <v>2536</v>
      </c>
    </row>
    <row r="4" spans="1:14" x14ac:dyDescent="0.35">
      <c r="A4" s="27" t="s">
        <v>6</v>
      </c>
      <c r="B4" s="27"/>
      <c r="C4" s="3">
        <f>SUM(C3:C3)</f>
        <v>1463</v>
      </c>
      <c r="D4" s="3">
        <f>SUM(D3:D3)</f>
        <v>2481</v>
      </c>
      <c r="E4" s="3">
        <f>SUM(E3:E3)</f>
        <v>4787</v>
      </c>
      <c r="G4" s="27" t="s">
        <v>6</v>
      </c>
      <c r="H4" s="27"/>
      <c r="I4" s="3">
        <f>SUM(I3)</f>
        <v>408</v>
      </c>
      <c r="J4" s="3">
        <f t="shared" ref="J4:K4" si="1">SUM(J3)</f>
        <v>750</v>
      </c>
      <c r="K4" s="3">
        <f t="shared" si="1"/>
        <v>2536</v>
      </c>
    </row>
    <row r="5" spans="1:14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</row>
    <row r="6" spans="1:14" x14ac:dyDescent="0.35">
      <c r="A6" s="27" t="s">
        <v>7</v>
      </c>
      <c r="B6" s="27"/>
      <c r="C6" s="4">
        <f>C15</f>
        <v>52.25</v>
      </c>
      <c r="D6" s="4">
        <f t="shared" ref="D6:E6" si="2">D15</f>
        <v>1.6958304853041695</v>
      </c>
      <c r="E6" s="4">
        <f t="shared" si="2"/>
        <v>1.9294639258363564</v>
      </c>
      <c r="G6" s="27" t="s">
        <v>7</v>
      </c>
      <c r="H6" s="27"/>
      <c r="I6" s="4">
        <f>I4/31</f>
        <v>13.161290322580646</v>
      </c>
      <c r="J6" s="4">
        <f>J4/I4</f>
        <v>1.838235294117647</v>
      </c>
      <c r="K6" s="4">
        <f>K4/J4</f>
        <v>3.3813333333333335</v>
      </c>
    </row>
    <row r="7" spans="1:14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</row>
    <row r="9" spans="1:14" x14ac:dyDescent="0.35">
      <c r="G9" s="5"/>
    </row>
    <row r="11" spans="1:14" x14ac:dyDescent="0.35">
      <c r="A11" t="s">
        <v>8</v>
      </c>
    </row>
    <row r="12" spans="1:14" x14ac:dyDescent="0.35">
      <c r="K12" t="s">
        <v>17</v>
      </c>
    </row>
    <row r="13" spans="1:14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4" x14ac:dyDescent="0.35">
      <c r="A14" t="s">
        <v>4</v>
      </c>
      <c r="C14">
        <f>I14</f>
        <v>1463</v>
      </c>
      <c r="D14" s="10">
        <f>K14</f>
        <v>2481</v>
      </c>
      <c r="E14" s="10">
        <f>M14</f>
        <v>4787</v>
      </c>
      <c r="I14" s="10">
        <v>1463</v>
      </c>
      <c r="J14" s="10">
        <v>1188</v>
      </c>
      <c r="K14" s="10">
        <v>2481</v>
      </c>
      <c r="L14" s="10">
        <v>1.7</v>
      </c>
      <c r="M14" s="10">
        <v>4787</v>
      </c>
      <c r="N14" s="10">
        <v>1.93</v>
      </c>
    </row>
    <row r="15" spans="1:14" x14ac:dyDescent="0.35">
      <c r="A15">
        <v>28</v>
      </c>
      <c r="B15" t="s">
        <v>29</v>
      </c>
      <c r="C15" s="9">
        <f>C14/A15</f>
        <v>52.25</v>
      </c>
      <c r="D15" s="9">
        <f>D14/C14</f>
        <v>1.6958304853041695</v>
      </c>
      <c r="E15" s="9">
        <f>E14/D14</f>
        <v>1.9294639258363564</v>
      </c>
      <c r="L15" s="9">
        <f>K14/I14</f>
        <v>1.6958304853041695</v>
      </c>
      <c r="N15" s="9">
        <f>M14/K14</f>
        <v>1.9294639258363564</v>
      </c>
    </row>
    <row r="16" spans="1:14" x14ac:dyDescent="0.35">
      <c r="L16" t="s">
        <v>15</v>
      </c>
      <c r="N16" t="s">
        <v>15</v>
      </c>
    </row>
    <row r="18" spans="1:14" x14ac:dyDescent="0.35">
      <c r="K18" t="s">
        <v>19</v>
      </c>
    </row>
    <row r="19" spans="1:14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16</v>
      </c>
    </row>
    <row r="20" spans="1:14" x14ac:dyDescent="0.35">
      <c r="A20" t="s">
        <v>4</v>
      </c>
      <c r="C20">
        <f>I20</f>
        <v>408</v>
      </c>
      <c r="D20" s="10">
        <f>K20</f>
        <v>750</v>
      </c>
      <c r="E20" s="10">
        <f>M20</f>
        <v>2536</v>
      </c>
      <c r="I20">
        <v>408</v>
      </c>
      <c r="J20">
        <v>289</v>
      </c>
      <c r="K20" s="10">
        <v>750</v>
      </c>
      <c r="L20">
        <v>1.84</v>
      </c>
      <c r="M20" s="10">
        <v>2536</v>
      </c>
      <c r="N20">
        <v>3.38</v>
      </c>
    </row>
    <row r="21" spans="1:14" x14ac:dyDescent="0.35">
      <c r="C21" s="9">
        <f>C20/A15</f>
        <v>14.571428571428571</v>
      </c>
      <c r="D21" s="9">
        <f>D20/C20</f>
        <v>1.838235294117647</v>
      </c>
      <c r="E21" s="9">
        <f>E20/D20</f>
        <v>3.3813333333333335</v>
      </c>
      <c r="L21" s="9">
        <f>K20/I20</f>
        <v>1.838235294117647</v>
      </c>
      <c r="N21" s="9">
        <f>M20/K20</f>
        <v>3.3813333333333335</v>
      </c>
    </row>
    <row r="22" spans="1:14" x14ac:dyDescent="0.35">
      <c r="L22" t="s">
        <v>15</v>
      </c>
      <c r="N22" t="s">
        <v>15</v>
      </c>
    </row>
  </sheetData>
  <mergeCells count="14">
    <mergeCell ref="A1:E1"/>
    <mergeCell ref="G1:K1"/>
    <mergeCell ref="A2:B2"/>
    <mergeCell ref="G2:H2"/>
    <mergeCell ref="A3:B3"/>
    <mergeCell ref="G3:H3"/>
    <mergeCell ref="B7:C7"/>
    <mergeCell ref="H7:I7"/>
    <mergeCell ref="A4:B4"/>
    <mergeCell ref="G4:H4"/>
    <mergeCell ref="A5:B5"/>
    <mergeCell ref="G5:H5"/>
    <mergeCell ref="A6:B6"/>
    <mergeCell ref="G6:H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6546-9D5E-4264-AE83-0907E574A122}">
  <sheetPr codeName="Hoja3"/>
  <dimension ref="A1:N22"/>
  <sheetViews>
    <sheetView workbookViewId="0">
      <selection activeCell="H7" sqref="H7:K7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4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</row>
    <row r="2" spans="1:14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</row>
    <row r="3" spans="1:14" x14ac:dyDescent="0.35">
      <c r="A3" s="25" t="s">
        <v>30</v>
      </c>
      <c r="B3" s="25"/>
      <c r="C3" s="7">
        <f>C14</f>
        <v>1513</v>
      </c>
      <c r="D3" s="2">
        <f>D14</f>
        <v>2824</v>
      </c>
      <c r="E3" s="2">
        <f>E14</f>
        <v>5293</v>
      </c>
      <c r="G3" s="25" t="s">
        <v>30</v>
      </c>
      <c r="H3" s="25"/>
      <c r="I3" s="7">
        <f>C20</f>
        <v>502</v>
      </c>
      <c r="J3" s="7">
        <f t="shared" ref="J3:K3" si="0">D20</f>
        <v>740</v>
      </c>
      <c r="K3" s="2">
        <f t="shared" si="0"/>
        <v>3302</v>
      </c>
    </row>
    <row r="4" spans="1:14" x14ac:dyDescent="0.35">
      <c r="A4" s="27" t="s">
        <v>6</v>
      </c>
      <c r="B4" s="27"/>
      <c r="C4" s="3">
        <f>SUM(C3:C3)</f>
        <v>1513</v>
      </c>
      <c r="D4" s="3">
        <f>SUM(D3:D3)</f>
        <v>2824</v>
      </c>
      <c r="E4" s="3">
        <f>SUM(E3:E3)</f>
        <v>5293</v>
      </c>
      <c r="G4" s="27" t="s">
        <v>6</v>
      </c>
      <c r="H4" s="27"/>
      <c r="I4" s="3">
        <f>SUM(I3)</f>
        <v>502</v>
      </c>
      <c r="J4" s="3">
        <f t="shared" ref="J4:K4" si="1">SUM(J3)</f>
        <v>740</v>
      </c>
      <c r="K4" s="3">
        <f t="shared" si="1"/>
        <v>3302</v>
      </c>
    </row>
    <row r="5" spans="1:14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</row>
    <row r="6" spans="1:14" x14ac:dyDescent="0.35">
      <c r="A6" s="27" t="s">
        <v>7</v>
      </c>
      <c r="B6" s="27"/>
      <c r="C6" s="4">
        <f>C15</f>
        <v>48.806451612903224</v>
      </c>
      <c r="D6" s="4">
        <f t="shared" ref="D6:E6" si="2">D15</f>
        <v>1.8664904163912757</v>
      </c>
      <c r="E6" s="4">
        <f t="shared" si="2"/>
        <v>1.8742917847025495</v>
      </c>
      <c r="G6" s="27" t="s">
        <v>7</v>
      </c>
      <c r="H6" s="27"/>
      <c r="I6" s="4">
        <f>I4/31</f>
        <v>16.193548387096776</v>
      </c>
      <c r="J6" s="4">
        <f>J4/I4</f>
        <v>1.4741035856573705</v>
      </c>
      <c r="K6" s="4">
        <f>K4/J4</f>
        <v>4.4621621621621621</v>
      </c>
    </row>
    <row r="7" spans="1:14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</row>
    <row r="9" spans="1:14" x14ac:dyDescent="0.35">
      <c r="G9" s="5"/>
    </row>
    <row r="11" spans="1:14" x14ac:dyDescent="0.35">
      <c r="A11" t="s">
        <v>8</v>
      </c>
    </row>
    <row r="12" spans="1:14" x14ac:dyDescent="0.35">
      <c r="K12" t="s">
        <v>17</v>
      </c>
    </row>
    <row r="13" spans="1:14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4" x14ac:dyDescent="0.35">
      <c r="A14" t="s">
        <v>30</v>
      </c>
      <c r="C14">
        <f>I14</f>
        <v>1513</v>
      </c>
      <c r="D14" s="10">
        <f>K14</f>
        <v>2824</v>
      </c>
      <c r="E14" s="10">
        <f>M14</f>
        <v>5293</v>
      </c>
      <c r="I14">
        <v>1513</v>
      </c>
      <c r="J14">
        <v>1261</v>
      </c>
      <c r="K14" s="10">
        <v>2824</v>
      </c>
      <c r="L14">
        <v>1.87</v>
      </c>
      <c r="M14" s="10">
        <v>5293</v>
      </c>
      <c r="N14">
        <v>1.87</v>
      </c>
    </row>
    <row r="15" spans="1:14" x14ac:dyDescent="0.35">
      <c r="A15">
        <v>31</v>
      </c>
      <c r="B15" t="s">
        <v>29</v>
      </c>
      <c r="C15" s="9">
        <f>C14/A15</f>
        <v>48.806451612903224</v>
      </c>
      <c r="D15" s="9">
        <f>D14/C14</f>
        <v>1.8664904163912757</v>
      </c>
      <c r="E15" s="9">
        <f>E14/D14</f>
        <v>1.8742917847025495</v>
      </c>
      <c r="L15" s="9">
        <f>K14/I14</f>
        <v>1.8664904163912757</v>
      </c>
      <c r="N15" s="9">
        <f>M14/K14</f>
        <v>1.8742917847025495</v>
      </c>
    </row>
    <row r="16" spans="1:14" x14ac:dyDescent="0.35">
      <c r="L16" t="s">
        <v>15</v>
      </c>
      <c r="N16" t="s">
        <v>15</v>
      </c>
    </row>
    <row r="18" spans="1:14" x14ac:dyDescent="0.35">
      <c r="K18" t="s">
        <v>19</v>
      </c>
    </row>
    <row r="19" spans="1:14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35</v>
      </c>
      <c r="N19" t="s">
        <v>36</v>
      </c>
    </row>
    <row r="20" spans="1:14" x14ac:dyDescent="0.35">
      <c r="A20" t="s">
        <v>30</v>
      </c>
      <c r="C20">
        <f>I20</f>
        <v>502</v>
      </c>
      <c r="D20" s="10">
        <f>K20</f>
        <v>740</v>
      </c>
      <c r="E20" s="10">
        <f>M20</f>
        <v>3302</v>
      </c>
      <c r="I20">
        <v>502</v>
      </c>
      <c r="J20">
        <v>351</v>
      </c>
      <c r="K20" s="10">
        <v>740</v>
      </c>
      <c r="L20">
        <v>1.47</v>
      </c>
      <c r="M20" s="10">
        <v>3302</v>
      </c>
      <c r="N20">
        <v>6.58</v>
      </c>
    </row>
    <row r="21" spans="1:14" x14ac:dyDescent="0.35">
      <c r="C21" s="9">
        <f>C20/A15</f>
        <v>16.193548387096776</v>
      </c>
      <c r="D21" s="9">
        <f>D20/C20</f>
        <v>1.4741035856573705</v>
      </c>
      <c r="E21" s="9">
        <f>E20/D20</f>
        <v>4.4621621621621621</v>
      </c>
      <c r="L21" s="9">
        <f>K20/I20</f>
        <v>1.4741035856573705</v>
      </c>
      <c r="N21" s="9">
        <f>M20/I20</f>
        <v>6.5776892430278888</v>
      </c>
    </row>
    <row r="22" spans="1:14" x14ac:dyDescent="0.35">
      <c r="L22" t="s">
        <v>15</v>
      </c>
      <c r="N22" t="s">
        <v>15</v>
      </c>
    </row>
  </sheetData>
  <mergeCells count="14">
    <mergeCell ref="B7:C7"/>
    <mergeCell ref="H7:I7"/>
    <mergeCell ref="A4:B4"/>
    <mergeCell ref="G4:H4"/>
    <mergeCell ref="A5:B5"/>
    <mergeCell ref="G5:H5"/>
    <mergeCell ref="A6:B6"/>
    <mergeCell ref="G6:H6"/>
    <mergeCell ref="A1:E1"/>
    <mergeCell ref="G1:K1"/>
    <mergeCell ref="A2:B2"/>
    <mergeCell ref="G2:H2"/>
    <mergeCell ref="A3:B3"/>
    <mergeCell ref="G3:H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3665C-8811-40E9-8C9E-1037ECF2301B}">
  <sheetPr codeName="Hoja4"/>
  <dimension ref="A1:N22"/>
  <sheetViews>
    <sheetView workbookViewId="0">
      <selection activeCell="I15" sqref="I15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4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</row>
    <row r="2" spans="1:14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</row>
    <row r="3" spans="1:14" x14ac:dyDescent="0.35">
      <c r="A3" s="25" t="s">
        <v>9</v>
      </c>
      <c r="B3" s="25"/>
      <c r="C3" s="7">
        <f>C14</f>
        <v>935</v>
      </c>
      <c r="D3" s="2">
        <f>D14</f>
        <v>1692</v>
      </c>
      <c r="E3" s="2">
        <f>E14</f>
        <v>10504</v>
      </c>
      <c r="G3" s="25" t="s">
        <v>9</v>
      </c>
      <c r="H3" s="25"/>
      <c r="I3" s="7">
        <f>C20</f>
        <v>336</v>
      </c>
      <c r="J3" s="7">
        <f t="shared" ref="J3:K3" si="0">D20</f>
        <v>485</v>
      </c>
      <c r="K3" s="2">
        <f t="shared" si="0"/>
        <v>2083</v>
      </c>
    </row>
    <row r="4" spans="1:14" x14ac:dyDescent="0.35">
      <c r="A4" s="27" t="s">
        <v>6</v>
      </c>
      <c r="B4" s="27"/>
      <c r="C4" s="3">
        <f>SUM(C3:C3)</f>
        <v>935</v>
      </c>
      <c r="D4" s="3">
        <f>SUM(D3:D3)</f>
        <v>1692</v>
      </c>
      <c r="E4" s="3">
        <f>SUM(E3:E3)</f>
        <v>10504</v>
      </c>
      <c r="G4" s="27" t="s">
        <v>6</v>
      </c>
      <c r="H4" s="27"/>
      <c r="I4" s="3">
        <f>SUM(I3)</f>
        <v>336</v>
      </c>
      <c r="J4" s="3">
        <f t="shared" ref="J4:K4" si="1">SUM(J3)</f>
        <v>485</v>
      </c>
      <c r="K4" s="3">
        <f t="shared" si="1"/>
        <v>2083</v>
      </c>
    </row>
    <row r="5" spans="1:14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</row>
    <row r="6" spans="1:14" x14ac:dyDescent="0.35">
      <c r="A6" s="27" t="s">
        <v>7</v>
      </c>
      <c r="B6" s="27"/>
      <c r="C6" s="4">
        <f>C15</f>
        <v>31.166666666666668</v>
      </c>
      <c r="D6" s="4">
        <f t="shared" ref="D6:E6" si="2">D15</f>
        <v>1.8096256684491978</v>
      </c>
      <c r="E6" s="4">
        <f t="shared" si="2"/>
        <v>6.208037825059102</v>
      </c>
      <c r="G6" s="27" t="s">
        <v>7</v>
      </c>
      <c r="H6" s="27"/>
      <c r="I6" s="4">
        <f>C21</f>
        <v>11.2</v>
      </c>
      <c r="J6" s="4">
        <f>J4/I4</f>
        <v>1.4434523809523809</v>
      </c>
      <c r="K6" s="4">
        <f>K4/J4</f>
        <v>4.2948453608247421</v>
      </c>
    </row>
    <row r="7" spans="1:14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</row>
    <row r="9" spans="1:14" x14ac:dyDescent="0.35">
      <c r="G9" s="5"/>
    </row>
    <row r="11" spans="1:14" x14ac:dyDescent="0.35">
      <c r="A11" t="s">
        <v>8</v>
      </c>
    </row>
    <row r="12" spans="1:14" x14ac:dyDescent="0.35">
      <c r="K12" t="s">
        <v>17</v>
      </c>
    </row>
    <row r="13" spans="1:14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35</v>
      </c>
      <c r="N13" t="s">
        <v>37</v>
      </c>
    </row>
    <row r="14" spans="1:14" x14ac:dyDescent="0.35">
      <c r="A14" t="s">
        <v>9</v>
      </c>
      <c r="C14">
        <f>I14</f>
        <v>935</v>
      </c>
      <c r="D14" s="10">
        <f>K14</f>
        <v>1692</v>
      </c>
      <c r="E14" s="10">
        <f>M14</f>
        <v>10504</v>
      </c>
      <c r="I14">
        <v>935</v>
      </c>
      <c r="J14">
        <v>934</v>
      </c>
      <c r="K14" s="10">
        <v>1692</v>
      </c>
      <c r="L14">
        <v>1.81</v>
      </c>
      <c r="M14" s="10">
        <v>10504</v>
      </c>
      <c r="N14">
        <v>6.21</v>
      </c>
    </row>
    <row r="15" spans="1:14" x14ac:dyDescent="0.35">
      <c r="A15">
        <v>30</v>
      </c>
      <c r="B15" t="s">
        <v>29</v>
      </c>
      <c r="C15" s="9">
        <f>C14/A15</f>
        <v>31.166666666666668</v>
      </c>
      <c r="D15" s="9">
        <f>D14/C14</f>
        <v>1.8096256684491978</v>
      </c>
      <c r="E15" s="9">
        <f>E14/D14</f>
        <v>6.208037825059102</v>
      </c>
      <c r="L15" s="9">
        <f>K14/I14</f>
        <v>1.8096256684491978</v>
      </c>
      <c r="N15" s="9">
        <f>M14/K14</f>
        <v>6.208037825059102</v>
      </c>
    </row>
    <row r="16" spans="1:14" x14ac:dyDescent="0.35">
      <c r="L16" t="s">
        <v>15</v>
      </c>
      <c r="N16" t="s">
        <v>15</v>
      </c>
    </row>
    <row r="18" spans="1:14" x14ac:dyDescent="0.35">
      <c r="K18" t="s">
        <v>19</v>
      </c>
    </row>
    <row r="19" spans="1:14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35</v>
      </c>
      <c r="N19" t="s">
        <v>37</v>
      </c>
    </row>
    <row r="20" spans="1:14" x14ac:dyDescent="0.35">
      <c r="A20" t="s">
        <v>9</v>
      </c>
      <c r="C20">
        <f>I20</f>
        <v>336</v>
      </c>
      <c r="D20" s="10">
        <f>K20</f>
        <v>485</v>
      </c>
      <c r="E20" s="10">
        <f>M20</f>
        <v>2083</v>
      </c>
      <c r="I20">
        <v>336</v>
      </c>
      <c r="J20">
        <v>251</v>
      </c>
      <c r="K20" s="10">
        <v>485</v>
      </c>
      <c r="L20">
        <v>1.44</v>
      </c>
      <c r="M20" s="10">
        <v>2083</v>
      </c>
      <c r="N20">
        <v>4.29</v>
      </c>
    </row>
    <row r="21" spans="1:14" x14ac:dyDescent="0.35">
      <c r="C21" s="9">
        <f>C20/A15</f>
        <v>11.2</v>
      </c>
      <c r="D21" s="9">
        <f>D20/C20</f>
        <v>1.4434523809523809</v>
      </c>
      <c r="E21" s="9">
        <f>E20/D20</f>
        <v>4.2948453608247421</v>
      </c>
      <c r="L21" s="9">
        <f>K20/I20</f>
        <v>1.4434523809523809</v>
      </c>
      <c r="N21" s="9">
        <f>M20/K20</f>
        <v>4.2948453608247421</v>
      </c>
    </row>
    <row r="22" spans="1:14" x14ac:dyDescent="0.35">
      <c r="L22" t="s">
        <v>15</v>
      </c>
      <c r="N22" t="s">
        <v>15</v>
      </c>
    </row>
  </sheetData>
  <mergeCells count="14">
    <mergeCell ref="B7:C7"/>
    <mergeCell ref="H7:I7"/>
    <mergeCell ref="A4:B4"/>
    <mergeCell ref="G4:H4"/>
    <mergeCell ref="A5:B5"/>
    <mergeCell ref="G5:H5"/>
    <mergeCell ref="A6:B6"/>
    <mergeCell ref="G6:H6"/>
    <mergeCell ref="A1:E1"/>
    <mergeCell ref="G1:K1"/>
    <mergeCell ref="A2:B2"/>
    <mergeCell ref="G2:H2"/>
    <mergeCell ref="A3:B3"/>
    <mergeCell ref="G3:H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7603-21BE-4FF1-9C7E-00054FFF9CAF}">
  <sheetPr codeName="Hoja5"/>
  <dimension ref="A1:N30"/>
  <sheetViews>
    <sheetView workbookViewId="0">
      <selection activeCell="B7" sqref="B7:E7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4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</row>
    <row r="2" spans="1:14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</row>
    <row r="3" spans="1:14" x14ac:dyDescent="0.35">
      <c r="A3" s="25" t="s">
        <v>20</v>
      </c>
      <c r="B3" s="25"/>
      <c r="C3" s="7">
        <f>C14</f>
        <v>1225</v>
      </c>
      <c r="D3" s="2">
        <f>D14</f>
        <v>2430</v>
      </c>
      <c r="E3" s="2">
        <f>E14</f>
        <v>4560</v>
      </c>
      <c r="G3" s="25" t="s">
        <v>20</v>
      </c>
      <c r="H3" s="25"/>
      <c r="I3" s="2">
        <f>C20</f>
        <v>640</v>
      </c>
      <c r="J3" s="2">
        <f t="shared" ref="J3:K3" si="0">D20</f>
        <v>954</v>
      </c>
      <c r="K3" s="2">
        <f t="shared" si="0"/>
        <v>1256</v>
      </c>
    </row>
    <row r="4" spans="1:14" x14ac:dyDescent="0.35">
      <c r="A4" s="27" t="s">
        <v>6</v>
      </c>
      <c r="B4" s="27"/>
      <c r="C4" s="3">
        <f>SUM(C3:C3)</f>
        <v>1225</v>
      </c>
      <c r="D4" s="3">
        <f>SUM(D3:D3)</f>
        <v>2430</v>
      </c>
      <c r="E4" s="3">
        <f>SUM(E3:E3)</f>
        <v>4560</v>
      </c>
      <c r="G4" s="27" t="s">
        <v>6</v>
      </c>
      <c r="H4" s="27"/>
      <c r="I4" s="3">
        <f>SUM(I3)</f>
        <v>640</v>
      </c>
      <c r="J4" s="3">
        <f t="shared" ref="J4:K4" si="1">SUM(J3)</f>
        <v>954</v>
      </c>
      <c r="K4" s="3">
        <f t="shared" si="1"/>
        <v>1256</v>
      </c>
    </row>
    <row r="5" spans="1:14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</row>
    <row r="6" spans="1:14" x14ac:dyDescent="0.35">
      <c r="A6" s="27" t="s">
        <v>7</v>
      </c>
      <c r="B6" s="27"/>
      <c r="C6" s="4">
        <f>C15</f>
        <v>39.516129032258064</v>
      </c>
      <c r="D6" s="4">
        <f t="shared" ref="D6:E6" si="2">D15</f>
        <v>1.9836734693877551</v>
      </c>
      <c r="E6" s="4">
        <f t="shared" si="2"/>
        <v>1.8765432098765431</v>
      </c>
      <c r="G6" s="27" t="s">
        <v>7</v>
      </c>
      <c r="H6" s="27"/>
      <c r="I6" s="4">
        <f>C21</f>
        <v>20.64516129032258</v>
      </c>
      <c r="J6" s="4">
        <f>J4/I4</f>
        <v>1.4906250000000001</v>
      </c>
      <c r="K6" s="4">
        <f>K4/J4</f>
        <v>1.3165618448637317</v>
      </c>
    </row>
    <row r="7" spans="1:14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</row>
    <row r="9" spans="1:14" x14ac:dyDescent="0.35">
      <c r="G9" s="5"/>
    </row>
    <row r="11" spans="1:14" x14ac:dyDescent="0.35">
      <c r="A11" t="s">
        <v>8</v>
      </c>
    </row>
    <row r="12" spans="1:14" x14ac:dyDescent="0.35">
      <c r="K12" t="s">
        <v>17</v>
      </c>
    </row>
    <row r="13" spans="1:14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4" x14ac:dyDescent="0.35">
      <c r="A14" s="25" t="s">
        <v>20</v>
      </c>
      <c r="B14" s="25"/>
      <c r="C14">
        <f>I14</f>
        <v>1225</v>
      </c>
      <c r="D14" s="10">
        <f>K14</f>
        <v>2430</v>
      </c>
      <c r="E14" s="10">
        <f>M14</f>
        <v>4560</v>
      </c>
      <c r="I14">
        <v>1225</v>
      </c>
      <c r="J14">
        <v>1109</v>
      </c>
      <c r="K14" s="10">
        <v>2430</v>
      </c>
      <c r="L14">
        <v>1.98</v>
      </c>
      <c r="M14" s="10">
        <v>4560</v>
      </c>
      <c r="N14">
        <v>1.88</v>
      </c>
    </row>
    <row r="15" spans="1:14" x14ac:dyDescent="0.35">
      <c r="A15">
        <v>31</v>
      </c>
      <c r="B15" t="s">
        <v>29</v>
      </c>
      <c r="C15" s="9">
        <f>C14/A15</f>
        <v>39.516129032258064</v>
      </c>
      <c r="D15" s="9">
        <f>D14/C14</f>
        <v>1.9836734693877551</v>
      </c>
      <c r="E15" s="9">
        <f>E14/D14</f>
        <v>1.8765432098765431</v>
      </c>
      <c r="L15" s="9">
        <f>K14/I14</f>
        <v>1.9836734693877551</v>
      </c>
      <c r="N15" s="9">
        <f>M14/K14</f>
        <v>1.8765432098765431</v>
      </c>
    </row>
    <row r="16" spans="1:14" x14ac:dyDescent="0.35">
      <c r="L16" t="s">
        <v>15</v>
      </c>
      <c r="N16" t="s">
        <v>15</v>
      </c>
    </row>
    <row r="18" spans="1:14" x14ac:dyDescent="0.35">
      <c r="K18" t="s">
        <v>19</v>
      </c>
    </row>
    <row r="19" spans="1:14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38</v>
      </c>
      <c r="N19" t="s">
        <v>16</v>
      </c>
    </row>
    <row r="20" spans="1:14" x14ac:dyDescent="0.35">
      <c r="A20" s="25" t="s">
        <v>20</v>
      </c>
      <c r="B20" s="25"/>
      <c r="C20">
        <f>I20</f>
        <v>640</v>
      </c>
      <c r="D20" s="10">
        <f>K20</f>
        <v>954</v>
      </c>
      <c r="E20" s="10">
        <f>M20</f>
        <v>1256</v>
      </c>
      <c r="I20">
        <v>640</v>
      </c>
      <c r="J20">
        <v>538</v>
      </c>
      <c r="K20" s="10">
        <v>954</v>
      </c>
      <c r="L20">
        <v>1.49</v>
      </c>
      <c r="M20" s="10">
        <v>1256</v>
      </c>
      <c r="N20">
        <v>1.32</v>
      </c>
    </row>
    <row r="21" spans="1:14" x14ac:dyDescent="0.35">
      <c r="C21" s="9">
        <f>C20/A15</f>
        <v>20.64516129032258</v>
      </c>
      <c r="D21" s="9">
        <f>D20/C20</f>
        <v>1.4906250000000001</v>
      </c>
      <c r="E21" s="9">
        <f>E20/D20</f>
        <v>1.3165618448637317</v>
      </c>
      <c r="L21" s="9">
        <f>K20/I20</f>
        <v>1.4906250000000001</v>
      </c>
      <c r="N21" s="9">
        <f>M20/K20</f>
        <v>1.3165618448637317</v>
      </c>
    </row>
    <row r="22" spans="1:14" x14ac:dyDescent="0.35">
      <c r="L22" t="s">
        <v>15</v>
      </c>
      <c r="N22" t="s">
        <v>15</v>
      </c>
    </row>
    <row r="24" spans="1:14" x14ac:dyDescent="0.35">
      <c r="G24" s="14" t="s">
        <v>51</v>
      </c>
    </row>
    <row r="25" spans="1:14" x14ac:dyDescent="0.35">
      <c r="G25" t="s">
        <v>39</v>
      </c>
      <c r="I25" t="s">
        <v>46</v>
      </c>
    </row>
    <row r="26" spans="1:14" x14ac:dyDescent="0.35">
      <c r="G26" t="s">
        <v>40</v>
      </c>
      <c r="I26" t="s">
        <v>45</v>
      </c>
    </row>
    <row r="27" spans="1:14" x14ac:dyDescent="0.35">
      <c r="G27" t="s">
        <v>41</v>
      </c>
      <c r="I27" t="s">
        <v>47</v>
      </c>
    </row>
    <row r="28" spans="1:14" x14ac:dyDescent="0.35">
      <c r="G28" t="s">
        <v>42</v>
      </c>
      <c r="I28" t="s">
        <v>49</v>
      </c>
    </row>
    <row r="29" spans="1:14" x14ac:dyDescent="0.35">
      <c r="G29" t="s">
        <v>43</v>
      </c>
      <c r="I29" t="s">
        <v>48</v>
      </c>
    </row>
    <row r="30" spans="1:14" x14ac:dyDescent="0.35">
      <c r="G30" t="s">
        <v>44</v>
      </c>
      <c r="I30" t="s">
        <v>50</v>
      </c>
    </row>
  </sheetData>
  <mergeCells count="16">
    <mergeCell ref="A1:E1"/>
    <mergeCell ref="G1:K1"/>
    <mergeCell ref="A2:B2"/>
    <mergeCell ref="G2:H2"/>
    <mergeCell ref="A3:B3"/>
    <mergeCell ref="G3:H3"/>
    <mergeCell ref="B7:C7"/>
    <mergeCell ref="H7:I7"/>
    <mergeCell ref="A14:B14"/>
    <mergeCell ref="A20:B20"/>
    <mergeCell ref="A4:B4"/>
    <mergeCell ref="G4:H4"/>
    <mergeCell ref="A5:B5"/>
    <mergeCell ref="G5:H5"/>
    <mergeCell ref="A6:B6"/>
    <mergeCell ref="G6:H6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EFC4-6082-4BD9-978C-3C1A032E4CF7}">
  <sheetPr codeName="Hoja6"/>
  <dimension ref="A1:N30"/>
  <sheetViews>
    <sheetView workbookViewId="0">
      <selection activeCell="F19" sqref="F19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4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</row>
    <row r="2" spans="1:14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</row>
    <row r="3" spans="1:14" x14ac:dyDescent="0.35">
      <c r="A3" s="25" t="s">
        <v>22</v>
      </c>
      <c r="B3" s="25"/>
      <c r="C3" s="7">
        <f>C14</f>
        <v>1149</v>
      </c>
      <c r="D3" s="2">
        <f>D14</f>
        <v>2492</v>
      </c>
      <c r="E3" s="2">
        <f>E14</f>
        <v>4468</v>
      </c>
      <c r="G3" s="25" t="s">
        <v>22</v>
      </c>
      <c r="H3" s="25"/>
      <c r="I3" s="2">
        <f>C20</f>
        <v>376</v>
      </c>
      <c r="J3" s="2">
        <f t="shared" ref="J3:K3" si="0">D20</f>
        <v>603</v>
      </c>
      <c r="K3" s="2">
        <f t="shared" si="0"/>
        <v>678</v>
      </c>
    </row>
    <row r="4" spans="1:14" x14ac:dyDescent="0.35">
      <c r="A4" s="27" t="s">
        <v>6</v>
      </c>
      <c r="B4" s="27"/>
      <c r="C4" s="3">
        <f>SUM(C3:C3)</f>
        <v>1149</v>
      </c>
      <c r="D4" s="3">
        <f>SUM(D3:D3)</f>
        <v>2492</v>
      </c>
      <c r="E4" s="3">
        <f>SUM(E3:E3)</f>
        <v>4468</v>
      </c>
      <c r="G4" s="27" t="s">
        <v>6</v>
      </c>
      <c r="H4" s="27"/>
      <c r="I4" s="3">
        <f>SUM(I3)</f>
        <v>376</v>
      </c>
      <c r="J4" s="3">
        <f t="shared" ref="J4:K4" si="1">SUM(J3)</f>
        <v>603</v>
      </c>
      <c r="K4" s="3">
        <f t="shared" si="1"/>
        <v>678</v>
      </c>
    </row>
    <row r="5" spans="1:14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</row>
    <row r="6" spans="1:14" x14ac:dyDescent="0.35">
      <c r="A6" s="27" t="s">
        <v>7</v>
      </c>
      <c r="B6" s="27"/>
      <c r="C6" s="4">
        <f>C15</f>
        <v>38.299999999999997</v>
      </c>
      <c r="D6" s="4">
        <f t="shared" ref="D6:E6" si="2">D15</f>
        <v>2.1688424717145343</v>
      </c>
      <c r="E6" s="4">
        <f t="shared" si="2"/>
        <v>1.7929373996789728</v>
      </c>
      <c r="G6" s="27" t="s">
        <v>7</v>
      </c>
      <c r="H6" s="27"/>
      <c r="I6" s="4">
        <f>C21</f>
        <v>12.533333333333333</v>
      </c>
      <c r="J6" s="4">
        <f>J4/I4</f>
        <v>1.6037234042553192</v>
      </c>
      <c r="K6" s="4">
        <f>K4/J4</f>
        <v>1.1243781094527363</v>
      </c>
    </row>
    <row r="7" spans="1:14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</row>
    <row r="9" spans="1:14" x14ac:dyDescent="0.35">
      <c r="G9" s="5"/>
    </row>
    <row r="11" spans="1:14" x14ac:dyDescent="0.35">
      <c r="A11" t="s">
        <v>8</v>
      </c>
    </row>
    <row r="12" spans="1:14" x14ac:dyDescent="0.35">
      <c r="K12" t="s">
        <v>17</v>
      </c>
    </row>
    <row r="13" spans="1:14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4" x14ac:dyDescent="0.35">
      <c r="A14" s="25" t="s">
        <v>22</v>
      </c>
      <c r="B14" s="25"/>
      <c r="C14">
        <f>I14</f>
        <v>1149</v>
      </c>
      <c r="D14" s="10">
        <f>K14</f>
        <v>2492</v>
      </c>
      <c r="E14" s="10">
        <f>M14</f>
        <v>4468</v>
      </c>
      <c r="I14">
        <v>1149</v>
      </c>
      <c r="J14">
        <v>1020</v>
      </c>
      <c r="K14" s="10">
        <v>2492</v>
      </c>
      <c r="L14" s="9">
        <f>K14/I14</f>
        <v>2.1688424717145343</v>
      </c>
      <c r="M14" s="10">
        <v>4468</v>
      </c>
      <c r="N14" s="9">
        <f>M14/K14</f>
        <v>1.7929373996789728</v>
      </c>
    </row>
    <row r="15" spans="1:14" x14ac:dyDescent="0.35">
      <c r="A15">
        <v>30</v>
      </c>
      <c r="B15" t="s">
        <v>29</v>
      </c>
      <c r="C15" s="9">
        <f>C14/A15</f>
        <v>38.299999999999997</v>
      </c>
      <c r="D15" s="9">
        <f>D14/C14</f>
        <v>2.1688424717145343</v>
      </c>
      <c r="E15" s="9">
        <f>E14/D14</f>
        <v>1.7929373996789728</v>
      </c>
      <c r="L15" s="9">
        <f>K14/I14</f>
        <v>2.1688424717145343</v>
      </c>
      <c r="N15" s="9">
        <f>M14/K14</f>
        <v>1.7929373996789728</v>
      </c>
    </row>
    <row r="16" spans="1:14" x14ac:dyDescent="0.35">
      <c r="L16" t="s">
        <v>15</v>
      </c>
      <c r="N16" t="s">
        <v>15</v>
      </c>
    </row>
    <row r="18" spans="1:14" x14ac:dyDescent="0.35">
      <c r="K18" t="s">
        <v>19</v>
      </c>
    </row>
    <row r="19" spans="1:14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16</v>
      </c>
    </row>
    <row r="20" spans="1:14" x14ac:dyDescent="0.35">
      <c r="A20" s="25" t="s">
        <v>22</v>
      </c>
      <c r="B20" s="25"/>
      <c r="C20">
        <f>I20</f>
        <v>376</v>
      </c>
      <c r="D20" s="10">
        <f>K20</f>
        <v>603</v>
      </c>
      <c r="E20" s="10">
        <f>M20</f>
        <v>678</v>
      </c>
      <c r="I20">
        <v>376</v>
      </c>
      <c r="J20">
        <v>297</v>
      </c>
      <c r="K20" s="10">
        <v>603</v>
      </c>
      <c r="L20" s="9">
        <f>K20/I20</f>
        <v>1.6037234042553192</v>
      </c>
      <c r="M20" s="10">
        <v>678</v>
      </c>
      <c r="N20" s="9">
        <f>M20/K20</f>
        <v>1.1243781094527363</v>
      </c>
    </row>
    <row r="21" spans="1:14" x14ac:dyDescent="0.35">
      <c r="C21" s="9">
        <f>C20/A15</f>
        <v>12.533333333333333</v>
      </c>
      <c r="D21" s="9">
        <f>D20/C20</f>
        <v>1.6037234042553192</v>
      </c>
      <c r="E21" s="9">
        <f>E20/D20</f>
        <v>1.1243781094527363</v>
      </c>
      <c r="L21" s="9">
        <f>K20/I20</f>
        <v>1.6037234042553192</v>
      </c>
      <c r="N21" s="9">
        <f>M20/K20</f>
        <v>1.1243781094527363</v>
      </c>
    </row>
    <row r="22" spans="1:14" x14ac:dyDescent="0.35">
      <c r="L22" t="s">
        <v>15</v>
      </c>
      <c r="N22" t="s">
        <v>15</v>
      </c>
    </row>
    <row r="24" spans="1:14" x14ac:dyDescent="0.35">
      <c r="G24" s="14" t="s">
        <v>51</v>
      </c>
    </row>
    <row r="25" spans="1:14" x14ac:dyDescent="0.35">
      <c r="G25" t="s">
        <v>39</v>
      </c>
      <c r="I25" t="s">
        <v>46</v>
      </c>
    </row>
    <row r="26" spans="1:14" x14ac:dyDescent="0.35">
      <c r="G26" t="s">
        <v>40</v>
      </c>
      <c r="I26" t="s">
        <v>45</v>
      </c>
    </row>
    <row r="27" spans="1:14" x14ac:dyDescent="0.35">
      <c r="G27" t="s">
        <v>41</v>
      </c>
      <c r="I27" t="s">
        <v>47</v>
      </c>
    </row>
    <row r="28" spans="1:14" x14ac:dyDescent="0.35">
      <c r="G28" t="s">
        <v>42</v>
      </c>
      <c r="I28" t="s">
        <v>49</v>
      </c>
    </row>
    <row r="29" spans="1:14" x14ac:dyDescent="0.35">
      <c r="G29" t="s">
        <v>43</v>
      </c>
      <c r="I29" t="s">
        <v>48</v>
      </c>
    </row>
    <row r="30" spans="1:14" x14ac:dyDescent="0.35">
      <c r="G30" t="s">
        <v>44</v>
      </c>
      <c r="I30" t="s">
        <v>50</v>
      </c>
    </row>
  </sheetData>
  <mergeCells count="16">
    <mergeCell ref="B7:C7"/>
    <mergeCell ref="H7:I7"/>
    <mergeCell ref="A14:B14"/>
    <mergeCell ref="A20:B20"/>
    <mergeCell ref="A4:B4"/>
    <mergeCell ref="G4:H4"/>
    <mergeCell ref="A5:B5"/>
    <mergeCell ref="G5:H5"/>
    <mergeCell ref="A6:B6"/>
    <mergeCell ref="G6:H6"/>
    <mergeCell ref="A1:E1"/>
    <mergeCell ref="G1:K1"/>
    <mergeCell ref="A2:B2"/>
    <mergeCell ref="G2:H2"/>
    <mergeCell ref="A3:B3"/>
    <mergeCell ref="G3:H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2554-0661-4613-9ED1-CD994F83DB27}">
  <sheetPr codeName="Hoja7"/>
  <dimension ref="A1:N30"/>
  <sheetViews>
    <sheetView workbookViewId="0">
      <selection activeCell="I24" sqref="I24:L30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4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</row>
    <row r="2" spans="1:14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</row>
    <row r="3" spans="1:14" x14ac:dyDescent="0.35">
      <c r="A3" s="25" t="s">
        <v>23</v>
      </c>
      <c r="B3" s="25"/>
      <c r="C3" s="7">
        <f>C14</f>
        <v>1008</v>
      </c>
      <c r="D3" s="2">
        <f>D14</f>
        <v>2106</v>
      </c>
      <c r="E3" s="2">
        <f>E14</f>
        <v>4158</v>
      </c>
      <c r="G3" s="25" t="s">
        <v>23</v>
      </c>
      <c r="H3" s="25"/>
      <c r="I3" s="2">
        <f>C20</f>
        <v>281</v>
      </c>
      <c r="J3" s="2">
        <f t="shared" ref="J3:K3" si="0">D20</f>
        <v>471</v>
      </c>
      <c r="K3" s="2">
        <f t="shared" si="0"/>
        <v>591</v>
      </c>
    </row>
    <row r="4" spans="1:14" x14ac:dyDescent="0.35">
      <c r="A4" s="27" t="s">
        <v>6</v>
      </c>
      <c r="B4" s="27"/>
      <c r="C4" s="3">
        <f>SUM(C3:C3)</f>
        <v>1008</v>
      </c>
      <c r="D4" s="3">
        <f>SUM(D3:D3)</f>
        <v>2106</v>
      </c>
      <c r="E4" s="3">
        <f>SUM(E3:E3)</f>
        <v>4158</v>
      </c>
      <c r="G4" s="27" t="s">
        <v>6</v>
      </c>
      <c r="H4" s="27"/>
      <c r="I4" s="3">
        <f>SUM(I3)</f>
        <v>281</v>
      </c>
      <c r="J4" s="3">
        <f t="shared" ref="J4:K4" si="1">SUM(J3)</f>
        <v>471</v>
      </c>
      <c r="K4" s="3">
        <f t="shared" si="1"/>
        <v>591</v>
      </c>
    </row>
    <row r="5" spans="1:14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</row>
    <row r="6" spans="1:14" x14ac:dyDescent="0.35">
      <c r="A6" s="27" t="s">
        <v>7</v>
      </c>
      <c r="B6" s="27"/>
      <c r="C6" s="4">
        <f>C15</f>
        <v>32.516129032258064</v>
      </c>
      <c r="D6" s="4">
        <f t="shared" ref="D6:E6" si="2">D15</f>
        <v>2.0892857142857144</v>
      </c>
      <c r="E6" s="4">
        <f t="shared" si="2"/>
        <v>1.9743589743589745</v>
      </c>
      <c r="G6" s="27" t="s">
        <v>7</v>
      </c>
      <c r="H6" s="27"/>
      <c r="I6" s="4">
        <f>C21</f>
        <v>9.064516129032258</v>
      </c>
      <c r="J6" s="4">
        <f>J4/I4</f>
        <v>1.6761565836298933</v>
      </c>
      <c r="K6" s="4">
        <f>K4/J4</f>
        <v>1.2547770700636942</v>
      </c>
    </row>
    <row r="7" spans="1:14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</row>
    <row r="9" spans="1:14" x14ac:dyDescent="0.35">
      <c r="G9" s="5"/>
    </row>
    <row r="11" spans="1:14" x14ac:dyDescent="0.35">
      <c r="A11" t="s">
        <v>8</v>
      </c>
    </row>
    <row r="12" spans="1:14" x14ac:dyDescent="0.35">
      <c r="K12" t="s">
        <v>17</v>
      </c>
    </row>
    <row r="13" spans="1:14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4" x14ac:dyDescent="0.35">
      <c r="A14" s="25" t="s">
        <v>23</v>
      </c>
      <c r="B14" s="25"/>
      <c r="C14">
        <f>I14</f>
        <v>1008</v>
      </c>
      <c r="D14" s="10">
        <f>K14</f>
        <v>2106</v>
      </c>
      <c r="E14" s="10">
        <f>M14</f>
        <v>4158</v>
      </c>
      <c r="I14">
        <v>1008</v>
      </c>
      <c r="J14">
        <v>872</v>
      </c>
      <c r="K14" s="10">
        <v>2106</v>
      </c>
      <c r="L14">
        <v>2.09</v>
      </c>
      <c r="M14" s="10">
        <v>4158</v>
      </c>
      <c r="N14">
        <v>1.97</v>
      </c>
    </row>
    <row r="15" spans="1:14" x14ac:dyDescent="0.35">
      <c r="A15">
        <v>31</v>
      </c>
      <c r="B15" t="s">
        <v>29</v>
      </c>
      <c r="C15" s="9">
        <f>C14/A15</f>
        <v>32.516129032258064</v>
      </c>
      <c r="D15" s="9">
        <f>D14/C14</f>
        <v>2.0892857142857144</v>
      </c>
      <c r="E15" s="9">
        <f>E14/D14</f>
        <v>1.9743589743589745</v>
      </c>
      <c r="L15" s="9">
        <f>K14/I14</f>
        <v>2.0892857142857144</v>
      </c>
      <c r="N15" s="9">
        <f>M14/K14</f>
        <v>1.9743589743589745</v>
      </c>
    </row>
    <row r="16" spans="1:14" x14ac:dyDescent="0.35">
      <c r="L16" t="s">
        <v>15</v>
      </c>
      <c r="N16" t="s">
        <v>15</v>
      </c>
    </row>
    <row r="18" spans="1:14" x14ac:dyDescent="0.35">
      <c r="K18" t="s">
        <v>19</v>
      </c>
    </row>
    <row r="19" spans="1:14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16</v>
      </c>
    </row>
    <row r="20" spans="1:14" x14ac:dyDescent="0.35">
      <c r="A20" s="25" t="s">
        <v>23</v>
      </c>
      <c r="B20" s="25"/>
      <c r="C20">
        <f>I20</f>
        <v>281</v>
      </c>
      <c r="D20" s="10">
        <f>K20</f>
        <v>471</v>
      </c>
      <c r="E20" s="10">
        <f>M20</f>
        <v>591</v>
      </c>
      <c r="I20">
        <v>281</v>
      </c>
      <c r="J20">
        <v>237</v>
      </c>
      <c r="K20" s="10">
        <v>471</v>
      </c>
      <c r="L20">
        <v>1.68</v>
      </c>
      <c r="M20" s="10">
        <v>591</v>
      </c>
      <c r="N20">
        <v>1.25</v>
      </c>
    </row>
    <row r="21" spans="1:14" x14ac:dyDescent="0.35">
      <c r="C21" s="9">
        <f>C20/A15</f>
        <v>9.064516129032258</v>
      </c>
      <c r="D21" s="9">
        <f>D20/C20</f>
        <v>1.6761565836298933</v>
      </c>
      <c r="E21" s="9">
        <f>E20/D20</f>
        <v>1.2547770700636942</v>
      </c>
      <c r="L21" s="9">
        <f>K20/I20</f>
        <v>1.6761565836298933</v>
      </c>
      <c r="N21" s="9">
        <f>M20/K20</f>
        <v>1.2547770700636942</v>
      </c>
    </row>
    <row r="22" spans="1:14" x14ac:dyDescent="0.35">
      <c r="L22" t="s">
        <v>15</v>
      </c>
      <c r="N22" t="s">
        <v>15</v>
      </c>
    </row>
    <row r="24" spans="1:14" x14ac:dyDescent="0.35">
      <c r="I24" s="14" t="s">
        <v>51</v>
      </c>
    </row>
    <row r="25" spans="1:14" x14ac:dyDescent="0.35">
      <c r="I25" t="s">
        <v>39</v>
      </c>
      <c r="K25" t="s">
        <v>46</v>
      </c>
    </row>
    <row r="26" spans="1:14" x14ac:dyDescent="0.35">
      <c r="I26" t="s">
        <v>40</v>
      </c>
      <c r="K26" t="s">
        <v>45</v>
      </c>
    </row>
    <row r="27" spans="1:14" x14ac:dyDescent="0.35">
      <c r="I27" t="s">
        <v>41</v>
      </c>
      <c r="K27" t="s">
        <v>47</v>
      </c>
    </row>
    <row r="28" spans="1:14" x14ac:dyDescent="0.35">
      <c r="I28" t="s">
        <v>42</v>
      </c>
      <c r="K28" t="s">
        <v>49</v>
      </c>
    </row>
    <row r="29" spans="1:14" x14ac:dyDescent="0.35">
      <c r="I29" t="s">
        <v>43</v>
      </c>
      <c r="K29" t="s">
        <v>48</v>
      </c>
    </row>
    <row r="30" spans="1:14" x14ac:dyDescent="0.35">
      <c r="I30" t="s">
        <v>44</v>
      </c>
      <c r="K30" t="s">
        <v>50</v>
      </c>
    </row>
  </sheetData>
  <mergeCells count="16">
    <mergeCell ref="A1:E1"/>
    <mergeCell ref="G1:K1"/>
    <mergeCell ref="A2:B2"/>
    <mergeCell ref="G2:H2"/>
    <mergeCell ref="A3:B3"/>
    <mergeCell ref="G3:H3"/>
    <mergeCell ref="B7:C7"/>
    <mergeCell ref="H7:I7"/>
    <mergeCell ref="A14:B14"/>
    <mergeCell ref="A20:B20"/>
    <mergeCell ref="A4:B4"/>
    <mergeCell ref="G4:H4"/>
    <mergeCell ref="A5:B5"/>
    <mergeCell ref="G5:H5"/>
    <mergeCell ref="A6:B6"/>
    <mergeCell ref="G6:H6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415B-A9A6-4BFC-866E-F4BAF43A0197}">
  <sheetPr codeName="Hoja8"/>
  <dimension ref="A1:N31"/>
  <sheetViews>
    <sheetView zoomScaleNormal="100" workbookViewId="0">
      <selection activeCell="F25" sqref="F25:J31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4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</row>
    <row r="2" spans="1:14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</row>
    <row r="3" spans="1:14" x14ac:dyDescent="0.35">
      <c r="A3" s="25" t="s">
        <v>24</v>
      </c>
      <c r="B3" s="25"/>
      <c r="C3" s="7">
        <f>C14</f>
        <v>1208</v>
      </c>
      <c r="D3" s="2">
        <f>D14</f>
        <v>2702</v>
      </c>
      <c r="E3" s="2">
        <f>E14</f>
        <v>4701</v>
      </c>
      <c r="G3" s="25" t="s">
        <v>24</v>
      </c>
      <c r="H3" s="25"/>
      <c r="I3" s="2">
        <f>C20</f>
        <v>286</v>
      </c>
      <c r="J3" s="2">
        <f t="shared" ref="J3:K3" si="0">D20</f>
        <v>561</v>
      </c>
      <c r="K3" s="2">
        <f t="shared" si="0"/>
        <v>669</v>
      </c>
    </row>
    <row r="4" spans="1:14" x14ac:dyDescent="0.35">
      <c r="A4" s="27" t="s">
        <v>6</v>
      </c>
      <c r="B4" s="27"/>
      <c r="C4" s="3">
        <f>SUM(C3:C3)</f>
        <v>1208</v>
      </c>
      <c r="D4" s="3">
        <f>SUM(D3:D3)</f>
        <v>2702</v>
      </c>
      <c r="E4" s="3">
        <f>SUM(E3:E3)</f>
        <v>4701</v>
      </c>
      <c r="G4" s="27" t="s">
        <v>6</v>
      </c>
      <c r="H4" s="27"/>
      <c r="I4" s="3">
        <f>SUM(I3)</f>
        <v>286</v>
      </c>
      <c r="J4" s="3">
        <f t="shared" ref="J4:K4" si="1">SUM(J3)</f>
        <v>561</v>
      </c>
      <c r="K4" s="3">
        <f t="shared" si="1"/>
        <v>669</v>
      </c>
    </row>
    <row r="5" spans="1:14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</row>
    <row r="6" spans="1:14" x14ac:dyDescent="0.35">
      <c r="A6" s="27" t="s">
        <v>7</v>
      </c>
      <c r="B6" s="27"/>
      <c r="C6" s="4">
        <f>C15</f>
        <v>38.967741935483872</v>
      </c>
      <c r="D6" s="4">
        <f t="shared" ref="D6:E6" si="2">D15</f>
        <v>2.2367549668874172</v>
      </c>
      <c r="E6" s="4">
        <f t="shared" si="2"/>
        <v>1.739822353811991</v>
      </c>
      <c r="G6" s="27" t="s">
        <v>7</v>
      </c>
      <c r="H6" s="27"/>
      <c r="I6" s="4">
        <f>C21</f>
        <v>9.2258064516129039</v>
      </c>
      <c r="J6" s="4">
        <f>J4/I4</f>
        <v>1.9615384615384615</v>
      </c>
      <c r="K6" s="4">
        <f>K4/J4</f>
        <v>1.1925133689839573</v>
      </c>
    </row>
    <row r="7" spans="1:14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</row>
    <row r="9" spans="1:14" x14ac:dyDescent="0.35">
      <c r="G9" s="5"/>
    </row>
    <row r="11" spans="1:14" x14ac:dyDescent="0.35">
      <c r="A11" t="s">
        <v>8</v>
      </c>
    </row>
    <row r="12" spans="1:14" x14ac:dyDescent="0.35">
      <c r="K12" t="s">
        <v>17</v>
      </c>
    </row>
    <row r="13" spans="1:14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4" x14ac:dyDescent="0.35">
      <c r="A14" s="25" t="s">
        <v>24</v>
      </c>
      <c r="B14" s="25"/>
      <c r="C14">
        <f>I14</f>
        <v>1208</v>
      </c>
      <c r="D14" s="10">
        <f>K14</f>
        <v>2702</v>
      </c>
      <c r="E14" s="10">
        <f>M14</f>
        <v>4701</v>
      </c>
      <c r="I14">
        <v>1208</v>
      </c>
      <c r="J14">
        <v>1062</v>
      </c>
      <c r="K14" s="10">
        <v>2702</v>
      </c>
      <c r="L14">
        <v>2.2400000000000002</v>
      </c>
      <c r="M14" s="10">
        <v>4701</v>
      </c>
      <c r="N14">
        <v>1.74</v>
      </c>
    </row>
    <row r="15" spans="1:14" x14ac:dyDescent="0.35">
      <c r="A15">
        <v>31</v>
      </c>
      <c r="B15" t="s">
        <v>29</v>
      </c>
      <c r="C15" s="9">
        <f>C14/A15</f>
        <v>38.967741935483872</v>
      </c>
      <c r="D15" s="9">
        <f>D14/C14</f>
        <v>2.2367549668874172</v>
      </c>
      <c r="E15" s="9">
        <f>E14/D14</f>
        <v>1.739822353811991</v>
      </c>
      <c r="L15" s="9">
        <f>K14/I14</f>
        <v>2.2367549668874172</v>
      </c>
      <c r="N15" s="9">
        <f>M14/K14</f>
        <v>1.739822353811991</v>
      </c>
    </row>
    <row r="16" spans="1:14" x14ac:dyDescent="0.35">
      <c r="L16" t="s">
        <v>15</v>
      </c>
      <c r="N16" t="s">
        <v>15</v>
      </c>
    </row>
    <row r="18" spans="1:14" x14ac:dyDescent="0.35">
      <c r="K18" t="s">
        <v>19</v>
      </c>
    </row>
    <row r="19" spans="1:14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16</v>
      </c>
    </row>
    <row r="20" spans="1:14" x14ac:dyDescent="0.35">
      <c r="A20" s="25" t="s">
        <v>24</v>
      </c>
      <c r="B20" s="25"/>
      <c r="C20">
        <f>I20</f>
        <v>286</v>
      </c>
      <c r="D20" s="10">
        <f>K20</f>
        <v>561</v>
      </c>
      <c r="E20" s="10">
        <f>M20</f>
        <v>669</v>
      </c>
      <c r="I20">
        <v>286</v>
      </c>
      <c r="J20">
        <v>231</v>
      </c>
      <c r="K20" s="10">
        <v>561</v>
      </c>
      <c r="L20">
        <v>1.96</v>
      </c>
      <c r="M20" s="10">
        <v>669</v>
      </c>
      <c r="N20">
        <v>1.19</v>
      </c>
    </row>
    <row r="21" spans="1:14" x14ac:dyDescent="0.35">
      <c r="C21" s="9">
        <f>C20/A15</f>
        <v>9.2258064516129039</v>
      </c>
      <c r="D21" s="9">
        <f>D20/C20</f>
        <v>1.9615384615384615</v>
      </c>
      <c r="E21" s="9">
        <f>E20/D20</f>
        <v>1.1925133689839573</v>
      </c>
      <c r="L21" s="9">
        <f>K20/I20</f>
        <v>1.9615384615384615</v>
      </c>
      <c r="N21" s="9">
        <f>M20/K20</f>
        <v>1.1925133689839573</v>
      </c>
    </row>
    <row r="22" spans="1:14" x14ac:dyDescent="0.35">
      <c r="L22" t="s">
        <v>15</v>
      </c>
      <c r="N22" t="s">
        <v>15</v>
      </c>
    </row>
    <row r="25" spans="1:14" x14ac:dyDescent="0.35">
      <c r="F25" s="14" t="s">
        <v>51</v>
      </c>
    </row>
    <row r="26" spans="1:14" x14ac:dyDescent="0.35">
      <c r="F26" t="s">
        <v>39</v>
      </c>
      <c r="H26" t="s">
        <v>46</v>
      </c>
    </row>
    <row r="27" spans="1:14" x14ac:dyDescent="0.35">
      <c r="F27" t="s">
        <v>40</v>
      </c>
      <c r="H27" t="s">
        <v>45</v>
      </c>
    </row>
    <row r="28" spans="1:14" x14ac:dyDescent="0.35">
      <c r="F28" t="s">
        <v>41</v>
      </c>
      <c r="H28" t="s">
        <v>47</v>
      </c>
    </row>
    <row r="29" spans="1:14" x14ac:dyDescent="0.35">
      <c r="F29" t="s">
        <v>42</v>
      </c>
      <c r="H29" t="s">
        <v>49</v>
      </c>
    </row>
    <row r="30" spans="1:14" x14ac:dyDescent="0.35">
      <c r="F30" t="s">
        <v>43</v>
      </c>
      <c r="H30" t="s">
        <v>48</v>
      </c>
    </row>
    <row r="31" spans="1:14" x14ac:dyDescent="0.35">
      <c r="F31" t="s">
        <v>44</v>
      </c>
      <c r="H31" t="s">
        <v>50</v>
      </c>
    </row>
  </sheetData>
  <mergeCells count="16">
    <mergeCell ref="B7:C7"/>
    <mergeCell ref="H7:I7"/>
    <mergeCell ref="A14:B14"/>
    <mergeCell ref="A20:B20"/>
    <mergeCell ref="A4:B4"/>
    <mergeCell ref="G4:H4"/>
    <mergeCell ref="A5:B5"/>
    <mergeCell ref="G5:H5"/>
    <mergeCell ref="A6:B6"/>
    <mergeCell ref="G6:H6"/>
    <mergeCell ref="A1:E1"/>
    <mergeCell ref="G1:K1"/>
    <mergeCell ref="A2:B2"/>
    <mergeCell ref="G2:H2"/>
    <mergeCell ref="A3:B3"/>
    <mergeCell ref="G3:H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93E4-4379-4E42-9724-A68EDF71DA25}">
  <sheetPr codeName="Hoja9"/>
  <dimension ref="A1:N31"/>
  <sheetViews>
    <sheetView zoomScaleNormal="100" workbookViewId="0">
      <selection activeCell="F25" sqref="F25:J31"/>
    </sheetView>
  </sheetViews>
  <sheetFormatPr baseColWidth="10" defaultRowHeight="14.5" x14ac:dyDescent="0.35"/>
  <cols>
    <col min="2" max="2" width="4.36328125" customWidth="1"/>
    <col min="8" max="8" width="3.36328125" customWidth="1"/>
    <col min="9" max="9" width="11.7265625" customWidth="1"/>
    <col min="10" max="10" width="13.54296875" customWidth="1"/>
    <col min="12" max="12" width="15.81640625" customWidth="1"/>
  </cols>
  <sheetData>
    <row r="1" spans="1:14" ht="15.5" x14ac:dyDescent="0.35">
      <c r="A1" s="23" t="s">
        <v>0</v>
      </c>
      <c r="B1" s="23"/>
      <c r="C1" s="23"/>
      <c r="D1" s="23"/>
      <c r="E1" s="23"/>
      <c r="G1" s="23" t="s">
        <v>1</v>
      </c>
      <c r="H1" s="23"/>
      <c r="I1" s="23"/>
      <c r="J1" s="23"/>
      <c r="K1" s="23"/>
    </row>
    <row r="2" spans="1:14" ht="26" x14ac:dyDescent="0.35">
      <c r="A2" s="24" t="s">
        <v>2</v>
      </c>
      <c r="B2" s="24"/>
      <c r="C2" s="1" t="s">
        <v>10</v>
      </c>
      <c r="D2" s="1" t="s">
        <v>12</v>
      </c>
      <c r="E2" s="1" t="s">
        <v>18</v>
      </c>
      <c r="G2" s="24" t="s">
        <v>2</v>
      </c>
      <c r="H2" s="24"/>
      <c r="I2" s="1" t="s">
        <v>10</v>
      </c>
      <c r="J2" s="1" t="s">
        <v>12</v>
      </c>
      <c r="K2" s="1" t="s">
        <v>18</v>
      </c>
    </row>
    <row r="3" spans="1:14" x14ac:dyDescent="0.35">
      <c r="A3" s="25" t="s">
        <v>25</v>
      </c>
      <c r="B3" s="25"/>
      <c r="C3" s="7">
        <f>C14</f>
        <v>1293</v>
      </c>
      <c r="D3" s="2">
        <f>D14</f>
        <v>2744</v>
      </c>
      <c r="E3" s="2">
        <f>E14</f>
        <v>4507</v>
      </c>
      <c r="G3" s="25" t="s">
        <v>25</v>
      </c>
      <c r="H3" s="25"/>
      <c r="I3" s="2">
        <f>C20</f>
        <v>326</v>
      </c>
      <c r="J3" s="2">
        <f t="shared" ref="J3:K3" si="0">D20</f>
        <v>507</v>
      </c>
      <c r="K3" s="2">
        <f t="shared" si="0"/>
        <v>653</v>
      </c>
    </row>
    <row r="4" spans="1:14" x14ac:dyDescent="0.35">
      <c r="A4" s="27" t="s">
        <v>6</v>
      </c>
      <c r="B4" s="27"/>
      <c r="C4" s="3">
        <f>SUM(C3:C3)</f>
        <v>1293</v>
      </c>
      <c r="D4" s="3">
        <f>SUM(D3:D3)</f>
        <v>2744</v>
      </c>
      <c r="E4" s="3">
        <f>SUM(E3:E3)</f>
        <v>4507</v>
      </c>
      <c r="G4" s="27" t="s">
        <v>6</v>
      </c>
      <c r="H4" s="27"/>
      <c r="I4" s="3">
        <f>SUM(I3)</f>
        <v>326</v>
      </c>
      <c r="J4" s="3">
        <f t="shared" ref="J4:K4" si="1">SUM(J3)</f>
        <v>507</v>
      </c>
      <c r="K4" s="3">
        <f t="shared" si="1"/>
        <v>653</v>
      </c>
    </row>
    <row r="5" spans="1:14" ht="15" x14ac:dyDescent="0.35">
      <c r="A5" s="28"/>
      <c r="B5" s="28"/>
      <c r="C5" s="6"/>
      <c r="D5" s="6"/>
      <c r="E5" s="6"/>
      <c r="G5" s="28"/>
      <c r="H5" s="28"/>
      <c r="I5" s="6"/>
      <c r="J5" s="6"/>
      <c r="K5" s="6"/>
    </row>
    <row r="6" spans="1:14" x14ac:dyDescent="0.35">
      <c r="A6" s="27" t="s">
        <v>7</v>
      </c>
      <c r="B6" s="27"/>
      <c r="C6" s="4">
        <f>C15</f>
        <v>43.1</v>
      </c>
      <c r="D6" s="4">
        <f t="shared" ref="D6:E6" si="2">D15</f>
        <v>2.1221964423820574</v>
      </c>
      <c r="E6" s="4">
        <f t="shared" si="2"/>
        <v>1.6424927113702623</v>
      </c>
      <c r="G6" s="27" t="s">
        <v>7</v>
      </c>
      <c r="H6" s="27"/>
      <c r="I6" s="4">
        <f>C21</f>
        <v>10.866666666666667</v>
      </c>
      <c r="J6" s="4">
        <f>J4/I4</f>
        <v>1.5552147239263803</v>
      </c>
      <c r="K6" s="4">
        <f>K4/J4</f>
        <v>1.2879684418145956</v>
      </c>
    </row>
    <row r="7" spans="1:14" ht="26" customHeight="1" x14ac:dyDescent="0.35">
      <c r="A7" s="6"/>
      <c r="B7" s="26" t="s">
        <v>52</v>
      </c>
      <c r="C7" s="26"/>
      <c r="D7" s="7" t="s">
        <v>53</v>
      </c>
      <c r="E7" s="7" t="s">
        <v>54</v>
      </c>
      <c r="G7" s="6"/>
      <c r="H7" s="26" t="s">
        <v>52</v>
      </c>
      <c r="I7" s="26"/>
      <c r="J7" s="7" t="s">
        <v>53</v>
      </c>
      <c r="K7" s="7" t="s">
        <v>54</v>
      </c>
    </row>
    <row r="9" spans="1:14" x14ac:dyDescent="0.35">
      <c r="G9" s="5"/>
    </row>
    <row r="11" spans="1:14" x14ac:dyDescent="0.35">
      <c r="A11" t="s">
        <v>8</v>
      </c>
    </row>
    <row r="12" spans="1:14" x14ac:dyDescent="0.35">
      <c r="K12" t="s">
        <v>17</v>
      </c>
    </row>
    <row r="13" spans="1:14" ht="26" x14ac:dyDescent="0.35">
      <c r="C13" s="1" t="s">
        <v>10</v>
      </c>
      <c r="D13" s="1" t="s">
        <v>12</v>
      </c>
      <c r="E13" s="1" t="s">
        <v>18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  <c r="N13" t="s">
        <v>16</v>
      </c>
    </row>
    <row r="14" spans="1:14" x14ac:dyDescent="0.35">
      <c r="A14" s="25" t="s">
        <v>25</v>
      </c>
      <c r="B14" s="25"/>
      <c r="C14">
        <f>I14</f>
        <v>1293</v>
      </c>
      <c r="D14" s="10">
        <f>K14</f>
        <v>2744</v>
      </c>
      <c r="E14" s="10">
        <f>M14</f>
        <v>4507</v>
      </c>
      <c r="I14">
        <v>1293</v>
      </c>
      <c r="J14">
        <v>1118</v>
      </c>
      <c r="K14" s="10">
        <v>2744</v>
      </c>
      <c r="L14">
        <v>2.12</v>
      </c>
      <c r="M14" s="10">
        <v>4507</v>
      </c>
      <c r="N14">
        <v>1.64</v>
      </c>
    </row>
    <row r="15" spans="1:14" x14ac:dyDescent="0.35">
      <c r="A15">
        <v>30</v>
      </c>
      <c r="B15" t="s">
        <v>29</v>
      </c>
      <c r="C15" s="9">
        <f>C14/A15</f>
        <v>43.1</v>
      </c>
      <c r="D15" s="9">
        <f>D14/C14</f>
        <v>2.1221964423820574</v>
      </c>
      <c r="E15" s="9">
        <f>E14/D14</f>
        <v>1.6424927113702623</v>
      </c>
      <c r="L15" s="9">
        <f>K14/I14</f>
        <v>2.1221964423820574</v>
      </c>
      <c r="N15" s="9">
        <f>M14/K14</f>
        <v>1.6424927113702623</v>
      </c>
    </row>
    <row r="16" spans="1:14" x14ac:dyDescent="0.35">
      <c r="L16" t="s">
        <v>15</v>
      </c>
      <c r="N16" t="s">
        <v>15</v>
      </c>
    </row>
    <row r="18" spans="1:14" x14ac:dyDescent="0.35">
      <c r="K18" t="s">
        <v>19</v>
      </c>
    </row>
    <row r="19" spans="1:14" ht="26" x14ac:dyDescent="0.35">
      <c r="C19" s="1" t="s">
        <v>10</v>
      </c>
      <c r="D19" s="1" t="s">
        <v>12</v>
      </c>
      <c r="E19" s="1" t="s">
        <v>18</v>
      </c>
      <c r="I19" t="s">
        <v>10</v>
      </c>
      <c r="J19" t="s">
        <v>11</v>
      </c>
      <c r="K19" t="s">
        <v>12</v>
      </c>
      <c r="L19" t="s">
        <v>13</v>
      </c>
      <c r="M19" t="s">
        <v>14</v>
      </c>
      <c r="N19" t="s">
        <v>16</v>
      </c>
    </row>
    <row r="20" spans="1:14" x14ac:dyDescent="0.35">
      <c r="A20" s="25" t="s">
        <v>25</v>
      </c>
      <c r="B20" s="25"/>
      <c r="C20">
        <f>I20</f>
        <v>326</v>
      </c>
      <c r="D20" s="10">
        <f>K20</f>
        <v>507</v>
      </c>
      <c r="E20" s="10">
        <f>M20</f>
        <v>653</v>
      </c>
      <c r="I20">
        <v>326</v>
      </c>
      <c r="J20">
        <v>268</v>
      </c>
      <c r="K20" s="10">
        <v>507</v>
      </c>
      <c r="L20">
        <v>1.56</v>
      </c>
      <c r="M20" s="10">
        <v>653</v>
      </c>
      <c r="N20">
        <v>1.29</v>
      </c>
    </row>
    <row r="21" spans="1:14" x14ac:dyDescent="0.35">
      <c r="C21" s="9">
        <f>C20/A15</f>
        <v>10.866666666666667</v>
      </c>
      <c r="D21" s="9">
        <f>D20/C20</f>
        <v>1.5552147239263803</v>
      </c>
      <c r="E21" s="9">
        <f>E20/D20</f>
        <v>1.2879684418145956</v>
      </c>
      <c r="L21" s="9">
        <f>K20/I20</f>
        <v>1.5552147239263803</v>
      </c>
      <c r="N21" s="9">
        <f>M20/K20</f>
        <v>1.2879684418145956</v>
      </c>
    </row>
    <row r="22" spans="1:14" x14ac:dyDescent="0.35">
      <c r="L22" t="s">
        <v>15</v>
      </c>
      <c r="N22" t="s">
        <v>15</v>
      </c>
    </row>
    <row r="25" spans="1:14" x14ac:dyDescent="0.35">
      <c r="F25" s="14" t="s">
        <v>51</v>
      </c>
    </row>
    <row r="26" spans="1:14" x14ac:dyDescent="0.35">
      <c r="F26" t="s">
        <v>39</v>
      </c>
      <c r="H26" t="s">
        <v>46</v>
      </c>
    </row>
    <row r="27" spans="1:14" x14ac:dyDescent="0.35">
      <c r="F27" t="s">
        <v>40</v>
      </c>
      <c r="H27" t="s">
        <v>45</v>
      </c>
    </row>
    <row r="28" spans="1:14" x14ac:dyDescent="0.35">
      <c r="F28" t="s">
        <v>41</v>
      </c>
      <c r="H28" t="s">
        <v>47</v>
      </c>
    </row>
    <row r="29" spans="1:14" x14ac:dyDescent="0.35">
      <c r="F29" t="s">
        <v>42</v>
      </c>
      <c r="H29" t="s">
        <v>49</v>
      </c>
    </row>
    <row r="30" spans="1:14" x14ac:dyDescent="0.35">
      <c r="F30" t="s">
        <v>43</v>
      </c>
      <c r="H30" t="s">
        <v>48</v>
      </c>
    </row>
    <row r="31" spans="1:14" x14ac:dyDescent="0.35">
      <c r="F31" t="s">
        <v>44</v>
      </c>
      <c r="H31" t="s">
        <v>50</v>
      </c>
    </row>
  </sheetData>
  <mergeCells count="16">
    <mergeCell ref="A1:E1"/>
    <mergeCell ref="G1:K1"/>
    <mergeCell ref="A2:B2"/>
    <mergeCell ref="G2:H2"/>
    <mergeCell ref="A3:B3"/>
    <mergeCell ref="G3:H3"/>
    <mergeCell ref="B7:C7"/>
    <mergeCell ref="H7:I7"/>
    <mergeCell ref="A14:B14"/>
    <mergeCell ref="A20:B20"/>
    <mergeCell ref="A4:B4"/>
    <mergeCell ref="G4:H4"/>
    <mergeCell ref="A5:B5"/>
    <mergeCell ref="G5:H5"/>
    <mergeCell ref="A6:B6"/>
    <mergeCell ref="G6:H6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8D39E93F563349805B795246B41E01" ma:contentTypeVersion="13" ma:contentTypeDescription="Crear nuevo documento." ma:contentTypeScope="" ma:versionID="6b37d67e159850f7c398a6d6816f6427">
  <xsd:schema xmlns:xsd="http://www.w3.org/2001/XMLSchema" xmlns:xs="http://www.w3.org/2001/XMLSchema" xmlns:p="http://schemas.microsoft.com/office/2006/metadata/properties" xmlns:ns3="b551ce27-ce25-48f3-85cd-7e738a0c0ea5" xmlns:ns4="52655335-e908-4b9e-bdd5-3a8860d105ba" targetNamespace="http://schemas.microsoft.com/office/2006/metadata/properties" ma:root="true" ma:fieldsID="1b6013b665e143b86f41180e4115bfaa" ns3:_="" ns4:_="">
    <xsd:import namespace="b551ce27-ce25-48f3-85cd-7e738a0c0ea5"/>
    <xsd:import namespace="52655335-e908-4b9e-bdd5-3a8860d105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1ce27-ce25-48f3-85cd-7e738a0c0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55335-e908-4b9e-bdd5-3a8860d10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AAD2B9-A03B-4914-A3E4-2AA94300F242}">
  <ds:schemaRefs>
    <ds:schemaRef ds:uri="b551ce27-ce25-48f3-85cd-7e738a0c0ea5"/>
    <ds:schemaRef ds:uri="http://www.w3.org/XML/1998/namespace"/>
    <ds:schemaRef ds:uri="http://purl.org/dc/dcmitype/"/>
    <ds:schemaRef ds:uri="52655335-e908-4b9e-bdd5-3a8860d105ba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E2A713F-22EC-41A1-9139-F60627EEBC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50CD31-CE9B-496D-80F1-9070A78D4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1ce27-ce25-48f3-85cd-7e738a0c0ea5"/>
    <ds:schemaRef ds:uri="52655335-e908-4b9e-bdd5-3a8860d10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22-En</vt:lpstr>
      <vt:lpstr>22-Feb</vt:lpstr>
      <vt:lpstr>22-Mar</vt:lpstr>
      <vt:lpstr>22-Abril</vt:lpstr>
      <vt:lpstr>22-Mayo</vt:lpstr>
      <vt:lpstr>22-Junio</vt:lpstr>
      <vt:lpstr>22-Julio</vt:lpstr>
      <vt:lpstr>22-Agosto</vt:lpstr>
      <vt:lpstr>22-Sept</vt:lpstr>
      <vt:lpstr>22-Oct</vt:lpstr>
      <vt:lpstr>22-Nov</vt:lpstr>
      <vt:lpstr>22-Dic</vt:lpstr>
      <vt:lpstr>Acumulado22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Ulloa</dc:creator>
  <cp:lastModifiedBy>Francisco Javier Ulloa Cortez</cp:lastModifiedBy>
  <dcterms:created xsi:type="dcterms:W3CDTF">2020-03-31T23:41:30Z</dcterms:created>
  <dcterms:modified xsi:type="dcterms:W3CDTF">2023-01-02T16:48:14Z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0x010100A18D39E93F563349805B795246B41E01</vt:lpwstr>
  </property>
</Properties>
</file>